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osefska21-e - Oprava byt..." sheetId="2" state="visible" r:id="rId3"/>
  </sheets>
  <definedNames>
    <definedName function="false" hidden="false" localSheetId="1" name="_xlnm.Print_Area" vbProcedure="false">'Josefska21-e - Oprava byt...'!$C$4:$J$76,'Josefska21-e - Oprava byt...'!$C$82:$J$120,'Josefska21-e - Oprava byt...'!$C$126:$K$399</definedName>
    <definedName function="false" hidden="false" localSheetId="1" name="_xlnm.Print_Titles" vbProcedure="false">'Josefska21-e - Oprava byt...'!$136:$136</definedName>
    <definedName function="false" hidden="true" localSheetId="1" name="_xlnm._FilterDatabase" vbProcedure="false">'Josefska21-e - Oprava byt...'!$C$136:$K$399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<sst xmlns="http://schemas.openxmlformats.org/spreadsheetml/2006/main" count="3254" uniqueCount="878">
  <si>
    <t xml:space="preserve">Export Komplet</t>
  </si>
  <si>
    <t xml:space="preserve">2.0</t>
  </si>
  <si>
    <t xml:space="preserve">False</t>
  </si>
  <si>
    <t xml:space="preserve">{f573ac21-f22e-4eec-890e-8e4bf159ddbd}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</si>
  <si>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</si>
  <si>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</si>
  <si>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</si>
  <si>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</si>
  <si>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</si>
  <si>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</si>
  <si>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</si>
  <si>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</si>
  <si>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</si>
  <si>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Josefska21-e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</si>
  <si>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</si>
  <si>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</si>
  <si>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č.21</t>
  </si>
  <si>
    <t xml:space="preserve">KSO:</t>
  </si>
  <si>
    <t xml:space="preserve">CC-CZ:</t>
  </si>
  <si>
    <t xml:space="preserve">Místo:</t>
  </si>
  <si>
    <t xml:space="preserve">Josefská 21,Brno</t>
  </si>
  <si>
    <t xml:space="preserve">Datum:</t>
  </si>
  <si>
    <t xml:space="preserve">26. 8. 2023</t>
  </si>
  <si>
    <t xml:space="preserve">Zadavatel:</t>
  </si>
  <si>
    <t xml:space="preserve">IČ:</t>
  </si>
  <si>
    <t xml:space="preserve">MmBrna,OSM,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</si>
  <si>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</si>
  <si>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</si>
  <si>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</si>
  <si>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</si>
  <si>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</si>
  <si>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</si>
  <si>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</si>
  <si>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</si>
  <si>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</si>
  <si>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</si>
  <si>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</si>
  <si>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</si>
  <si>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</si>
  <si>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</si>
  <si>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</si>
  <si>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</si>
  <si>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</si>
  <si>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</si>
  <si>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</si>
  <si>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</si>
  <si>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</si>
  <si>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</si>
  <si>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</si>
  <si>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</si>
  <si>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</si>
  <si>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</si>
  <si>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</si>
  <si>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</si>
  <si>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</si>
  <si>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</si>
  <si>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</si>
  <si>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</si>
  <si>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</si>
  <si>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</si>
  <si>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</si>
  <si>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</si>
  <si>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</si>
  <si>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</si>
  <si>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</si>
  <si>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</si>
  <si>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</si>
  <si>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</si>
  <si>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</si>
  <si>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</si>
  <si>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</si>
  <si>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</si>
  <si>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</si>
  <si>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</si>
  <si>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</si>
  <si>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</si>
  <si>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</si>
  <si>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</si>
  <si>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</si>
  <si>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</si>
  <si>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</si>
  <si>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</si>
  <si>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</si>
  <si>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</si>
  <si>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</si>
  <si>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</si>
  <si>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</si>
  <si>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</si>
  <si>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</si>
  <si>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</si>
  <si>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</si>
  <si>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</si>
  <si>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</si>
  <si>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</si>
  <si>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</si>
  <si>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</si>
  <si>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</si>
  <si>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</si>
  <si>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</si>
  <si>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</si>
  <si>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</si>
  <si>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</si>
  <si>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</si>
  <si>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</si>
  <si>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</si>
  <si>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</si>
  <si>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</si>
  <si>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</si>
  <si>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</si>
  <si>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</si>
  <si>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</si>
  <si>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</si>
  <si>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</si>
  <si>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</si>
  <si>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</si>
  <si>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</si>
  <si>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</si>
  <si>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</si>
  <si>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</si>
  <si>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</si>
  <si>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</si>
  <si>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</si>
  <si>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</si>
  <si>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</si>
  <si>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</si>
  <si>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</si>
  <si>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</si>
  <si>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</si>
  <si>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</si>
  <si>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</si>
  <si>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</si>
  <si>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340271045</t>
  </si>
  <si>
    <t xml:space="preserve">Zazdívka otvorů v příčkách nebo stěnách pl přes 1 do 4 m2 tvárnicemi pórobetonovými tl 150 mm</t>
  </si>
  <si>
    <t xml:space="preserve">m2</t>
  </si>
  <si>
    <t xml:space="preserve">CS ÚRS 2023 02</t>
  </si>
  <si>
    <t xml:space="preserve">4</t>
  </si>
  <si>
    <t xml:space="preserve">2</t>
  </si>
  <si>
    <t xml:space="preserve">415937636</t>
  </si>
  <si>
    <t xml:space="preserve">VV</t>
  </si>
  <si>
    <t xml:space="preserve">1,0*2,1</t>
  </si>
  <si>
    <t xml:space="preserve">342291121</t>
  </si>
  <si>
    <t xml:space="preserve">Ukotvení příček k cihelným konstrukcím plochými kotvami</t>
  </si>
  <si>
    <t xml:space="preserve">m</t>
  </si>
  <si>
    <t xml:space="preserve">1690440505</t>
  </si>
  <si>
    <t xml:space="preserve">2,1*2</t>
  </si>
  <si>
    <t xml:space="preserve">6</t>
  </si>
  <si>
    <t xml:space="preserve">Úpravy povrchů, podlahy a osazování výplní</t>
  </si>
  <si>
    <t xml:space="preserve">611325421R</t>
  </si>
  <si>
    <t xml:space="preserve">Oprava vnitřní vápenocementové štukové omítky stropů v rozsahu plochy do 10 %</t>
  </si>
  <si>
    <t xml:space="preserve">1692064830</t>
  </si>
  <si>
    <t xml:space="preserve">5,5+8,4+15,4+21,9</t>
  </si>
  <si>
    <t xml:space="preserve">612135101</t>
  </si>
  <si>
    <t xml:space="preserve">Hrubá výplň rýh ve stěnách maltou jakékoli šířky rýhy</t>
  </si>
  <si>
    <t xml:space="preserve">1007825600</t>
  </si>
  <si>
    <t xml:space="preserve">(45+10)*0,1</t>
  </si>
  <si>
    <t xml:space="preserve">3*0,15</t>
  </si>
  <si>
    <t xml:space="preserve">Součet</t>
  </si>
  <si>
    <t xml:space="preserve">5</t>
  </si>
  <si>
    <t xml:space="preserve">612321141</t>
  </si>
  <si>
    <t xml:space="preserve">Vápenocementová omítka štuková dvouvrstvá vnitřních stěn nanášená ručně</t>
  </si>
  <si>
    <t xml:space="preserve">-1891440386</t>
  </si>
  <si>
    <t xml:space="preserve">"3"(2,4+1,0)*0,6</t>
  </si>
  <si>
    <t xml:space="preserve">"2"(1,15+1,2+1,35+4,45+0,25+1,0+3,4)*1,6+0,205-0,8*1,6-0,75*0,2*2-0,8*1,6+(0,75+0,5*2)*0,25*2</t>
  </si>
  <si>
    <t xml:space="preserve">"2-3"1,0*2,1*2</t>
  </si>
  <si>
    <t xml:space="preserve">612325422</t>
  </si>
  <si>
    <t xml:space="preserve">Oprava vnitřní vápenocementové štukové omítky stěn v rozsahu plochy přes 10 do 30 % vč.zapravení přívodu do rozvaděče</t>
  </si>
  <si>
    <t xml:space="preserve">396483417</t>
  </si>
  <si>
    <t xml:space="preserve">"1"(1,95+2,8+1,15+1,0+0,88+1,95)*3,0-0,9*2,0*2-0,8*2,0-0,8*2,3</t>
  </si>
  <si>
    <t xml:space="preserve">"2"(1,15+1,2+1,35+4,45+0,25+1,0+3,4)*1,5-0,8*0,4-0,75*0,2*2-0,8*0,50+(0,75+0,65*2)*0,25*2</t>
  </si>
  <si>
    <t xml:space="preserve">"3"(3,8+5,2)*2*3,0-0,9*2*2-1,5*1,44-3,5*0,6+(1,5+1,5*2)*0,25</t>
  </si>
  <si>
    <t xml:space="preserve">"4"(4,11*5,1+0,35)*2*3,0-0,9*2,0-2,3*1,1-0,9*1,1+(2,3+0,9+1,1*4)*0,25</t>
  </si>
  <si>
    <t xml:space="preserve">7</t>
  </si>
  <si>
    <t xml:space="preserve">619991011</t>
  </si>
  <si>
    <t xml:space="preserve">Obalení konstrukcí a prvků fólií přilepenou lepící páskou</t>
  </si>
  <si>
    <t xml:space="preserve">-1503931994</t>
  </si>
  <si>
    <t xml:space="preserve">0,8*2,7+0,75*0,62*2+1,5*1,4+2,3*1,1+0,9*1,1</t>
  </si>
  <si>
    <t xml:space="preserve">9</t>
  </si>
  <si>
    <t xml:space="preserve">Ostatní konstrukce a práce, bourání</t>
  </si>
  <si>
    <t xml:space="preserve">8</t>
  </si>
  <si>
    <t xml:space="preserve">952901111</t>
  </si>
  <si>
    <t xml:space="preserve">Vyčištění budov bytové a občanské výstavby při výšce podlaží do 4 m</t>
  </si>
  <si>
    <t xml:space="preserve">-1885769467</t>
  </si>
  <si>
    <t xml:space="preserve">51,2</t>
  </si>
  <si>
    <t xml:space="preserve">952-pc 1</t>
  </si>
  <si>
    <t xml:space="preserve">Odvoz a likvidace, háčků,skřiňky,světla,kuchyňské linky</t>
  </si>
  <si>
    <t xml:space="preserve">sada</t>
  </si>
  <si>
    <t xml:space="preserve">-1454213254</t>
  </si>
  <si>
    <t xml:space="preserve">10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</si>
  <si>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</si>
  <si>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</si>
  <si>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</si>
  <si>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-1818584686</t>
  </si>
  <si>
    <t xml:space="preserve">11</t>
  </si>
  <si>
    <t xml:space="preserve">974031121</t>
  </si>
  <si>
    <t xml:space="preserve">Vysekání rýh ve zdivu cihelném hl do 30 mm š do 30 mm</t>
  </si>
  <si>
    <t xml:space="preserve">195786125</t>
  </si>
  <si>
    <t xml:space="preserve">12</t>
  </si>
  <si>
    <t xml:space="preserve">974031132</t>
  </si>
  <si>
    <t xml:space="preserve">Vysekání rýh ve zdivu cihelném hl do 50 mm š do 70 mm</t>
  </si>
  <si>
    <t xml:space="preserve">938014068</t>
  </si>
  <si>
    <t xml:space="preserve">13</t>
  </si>
  <si>
    <t xml:space="preserve">974031164</t>
  </si>
  <si>
    <t xml:space="preserve">Vysekání rýh ve zdivu cihelném hl do 150 mm š do 150 mm</t>
  </si>
  <si>
    <t xml:space="preserve">666994415</t>
  </si>
  <si>
    <t xml:space="preserve">14</t>
  </si>
  <si>
    <t xml:space="preserve">977131119</t>
  </si>
  <si>
    <t xml:space="preserve">Vrty příklepovými vrtáky D přes 28 do 32 mm do cihelného zdiva nebo prostého betonu</t>
  </si>
  <si>
    <t xml:space="preserve">-233011315</t>
  </si>
  <si>
    <t xml:space="preserve">978013141</t>
  </si>
  <si>
    <t xml:space="preserve">Otlučení (osekání) vnitřní vápenné nebo vápenocementové omítky stěn v rozsahu přes 10 do 30 %</t>
  </si>
  <si>
    <t xml:space="preserve">1080805620</t>
  </si>
  <si>
    <t xml:space="preserve">213,066</t>
  </si>
  <si>
    <t xml:space="preserve">16</t>
  </si>
  <si>
    <t xml:space="preserve">978013191</t>
  </si>
  <si>
    <t xml:space="preserve">Otlučení (osekání) vnitřní vápenné nebo vápenocementové omítky stěn v rozsahu 100 %</t>
  </si>
  <si>
    <t xml:space="preserve">-750289990</t>
  </si>
  <si>
    <t xml:space="preserve">17</t>
  </si>
  <si>
    <t xml:space="preserve">978059541</t>
  </si>
  <si>
    <t xml:space="preserve">Odsekání a odebrání obkladů stěn z vnitřních obkládaček plochy přes 1 m2</t>
  </si>
  <si>
    <t xml:space="preserve">-485346528</t>
  </si>
  <si>
    <t xml:space="preserve">997</t>
  </si>
  <si>
    <t xml:space="preserve">Přesun sutě</t>
  </si>
  <si>
    <t xml:space="preserve">18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</si>
  <si>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</si>
  <si>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</si>
  <si>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</si>
  <si>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-1638694821</t>
  </si>
  <si>
    <t xml:space="preserve">19</t>
  </si>
  <si>
    <t xml:space="preserve">997013501</t>
  </si>
  <si>
    <t xml:space="preserve">Odvoz suti a vybouraných hmot na skládku nebo meziskládku do 1 km se složením</t>
  </si>
  <si>
    <t xml:space="preserve">894594385</t>
  </si>
  <si>
    <t xml:space="preserve">20</t>
  </si>
  <si>
    <t xml:space="preserve">997013509</t>
  </si>
  <si>
    <t xml:space="preserve">Příplatek k odvozu suti a vybouraných hmot na skládku ZKD 1 km přes 1 km</t>
  </si>
  <si>
    <t xml:space="preserve">-1179233098</t>
  </si>
  <si>
    <t xml:space="preserve">5,465*19 'Přepočtené koeficientem množství</t>
  </si>
  <si>
    <t xml:space="preserve">997013601</t>
  </si>
  <si>
    <t xml:space="preserve">Poplatek za uložení na skládce (skládkovné) stavebního odpadu</t>
  </si>
  <si>
    <t xml:space="preserve">-58122995</t>
  </si>
  <si>
    <t xml:space="preserve">998</t>
  </si>
  <si>
    <t xml:space="preserve">Přesun hmot</t>
  </si>
  <si>
    <t xml:space="preserve">22</t>
  </si>
  <si>
    <t xml:space="preserve">998018002</t>
  </si>
  <si>
    <t xml:space="preserve">Přesun hmot ruční pro budovy v přes 6 do 12 m</t>
  </si>
  <si>
    <t xml:space="preserve">1719752936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</si>
  <si>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</si>
  <si>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</si>
  <si>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</si>
  <si>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</si>
  <si>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23</t>
  </si>
  <si>
    <t xml:space="preserve">721171803</t>
  </si>
  <si>
    <t xml:space="preserve">Demontáž potrubí z PVC D do 75</t>
  </si>
  <si>
    <t xml:space="preserve">2082695451</t>
  </si>
  <si>
    <t xml:space="preserve">24</t>
  </si>
  <si>
    <t xml:space="preserve">721171808</t>
  </si>
  <si>
    <t xml:space="preserve">Demontáž potrubí z PVC D přes 75 do 114</t>
  </si>
  <si>
    <t xml:space="preserve">-481577903</t>
  </si>
  <si>
    <t xml:space="preserve">25</t>
  </si>
  <si>
    <t xml:space="preserve">721174042</t>
  </si>
  <si>
    <t xml:space="preserve">Potrubí kanalizační z PP připojovací DN 40</t>
  </si>
  <si>
    <t xml:space="preserve">299042729</t>
  </si>
  <si>
    <t xml:space="preserve">26</t>
  </si>
  <si>
    <t xml:space="preserve">721174043</t>
  </si>
  <si>
    <t xml:space="preserve">Potrubí kanalizační z PP připojovací DN 50</t>
  </si>
  <si>
    <t xml:space="preserve">1937538845</t>
  </si>
  <si>
    <t xml:space="preserve">27</t>
  </si>
  <si>
    <t xml:space="preserve">721174045</t>
  </si>
  <si>
    <t xml:space="preserve">Potrubí kanalizační z PP připojovací DN 110</t>
  </si>
  <si>
    <t xml:space="preserve">-1859236428</t>
  </si>
  <si>
    <t xml:space="preserve">28</t>
  </si>
  <si>
    <t xml:space="preserve">721194104</t>
  </si>
  <si>
    <t xml:space="preserve">Vyvedení a upevnění odpadních výpustek DN 40</t>
  </si>
  <si>
    <t xml:space="preserve">-647918248</t>
  </si>
  <si>
    <t xml:space="preserve">29</t>
  </si>
  <si>
    <t xml:space="preserve">721194105</t>
  </si>
  <si>
    <t xml:space="preserve">Vyvedení a upevnění odpadních výpustek DN 50</t>
  </si>
  <si>
    <t xml:space="preserve">-1918352162</t>
  </si>
  <si>
    <t xml:space="preserve">30</t>
  </si>
  <si>
    <t xml:space="preserve">721194109</t>
  </si>
  <si>
    <t xml:space="preserve">Vyvedení a upevnění odpadních výpustek DN 110</t>
  </si>
  <si>
    <t xml:space="preserve">2050759074</t>
  </si>
  <si>
    <t xml:space="preserve">31</t>
  </si>
  <si>
    <t xml:space="preserve">721212123</t>
  </si>
  <si>
    <t xml:space="preserve">Odtokový sprchový žlab délky 800 mm s krycím roštem a zápachovou uzávěrkou</t>
  </si>
  <si>
    <t xml:space="preserve">-1975905282</t>
  </si>
  <si>
    <t xml:space="preserve">32</t>
  </si>
  <si>
    <t xml:space="preserve">721226511</t>
  </si>
  <si>
    <t xml:space="preserve">Zápachová uzávěrka podomítková pro pračku a myčku DN 40</t>
  </si>
  <si>
    <t xml:space="preserve">-546386336</t>
  </si>
  <si>
    <t xml:space="preserve">33</t>
  </si>
  <si>
    <t xml:space="preserve">721290111</t>
  </si>
  <si>
    <t xml:space="preserve">Zkouška těsnosti potrubí kanalizace vodou DN do 125</t>
  </si>
  <si>
    <t xml:space="preserve">-925915275</t>
  </si>
  <si>
    <t xml:space="preserve">34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</si>
  <si>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</si>
  <si>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</si>
  <si>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</si>
  <si>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261401393</t>
  </si>
  <si>
    <t xml:space="preserve">722</t>
  </si>
  <si>
    <t xml:space="preserve">Zdravotechnika - vnitřní vodovod</t>
  </si>
  <si>
    <t xml:space="preserve">35</t>
  </si>
  <si>
    <t xml:space="preserve">722130801</t>
  </si>
  <si>
    <t xml:space="preserve">Demontáž potrubí ocelové pozinkované závitové DN do 25</t>
  </si>
  <si>
    <t xml:space="preserve">567420017</t>
  </si>
  <si>
    <t xml:space="preserve">36</t>
  </si>
  <si>
    <t xml:space="preserve">722174002</t>
  </si>
  <si>
    <t xml:space="preserve">Potrubí vodovodní plastové PPR svar polyfúze PN 16 D 20x2,8 mm</t>
  </si>
  <si>
    <t xml:space="preserve">1555869884</t>
  </si>
  <si>
    <t xml:space="preserve">37</t>
  </si>
  <si>
    <t xml:space="preserve">722174003</t>
  </si>
  <si>
    <t xml:space="preserve">Potrubí vodovodní plastové PPR svar polyfúze PN 16 D 25x3,5 mm</t>
  </si>
  <si>
    <t xml:space="preserve">1703198653</t>
  </si>
  <si>
    <t xml:space="preserve">38</t>
  </si>
  <si>
    <t xml:space="preserve">722181221</t>
  </si>
  <si>
    <t xml:space="preserve">Ochrana vodovodního potrubí přilepenými termoizolačními trubicemi z PE tl přes 6 do 9 mm DN do 22 mm</t>
  </si>
  <si>
    <t xml:space="preserve">955371380</t>
  </si>
  <si>
    <t xml:space="preserve">39</t>
  </si>
  <si>
    <t xml:space="preserve">722181222</t>
  </si>
  <si>
    <t xml:space="preserve">Ochrana vodovodního potrubí přilepenými termoizolačními trubicemi z PE tl přes 6 do 9 mm DN přes 22 do 45 mm</t>
  </si>
  <si>
    <t xml:space="preserve">-468798757</t>
  </si>
  <si>
    <t xml:space="preserve">40</t>
  </si>
  <si>
    <t xml:space="preserve">722181851</t>
  </si>
  <si>
    <t xml:space="preserve">Demontáž termoizolačních trubic z trub D do 45</t>
  </si>
  <si>
    <t xml:space="preserve">98691766</t>
  </si>
  <si>
    <t xml:space="preserve">41</t>
  </si>
  <si>
    <t xml:space="preserve">722190401</t>
  </si>
  <si>
    <t xml:space="preserve">Vyvedení a upevnění výpustku DN do 25</t>
  </si>
  <si>
    <t xml:space="preserve">-823081849</t>
  </si>
  <si>
    <t xml:space="preserve">"umyvadlo"2</t>
  </si>
  <si>
    <t xml:space="preserve">"sprcha"2</t>
  </si>
  <si>
    <t xml:space="preserve">"WC"1</t>
  </si>
  <si>
    <t xml:space="preserve">"přípojka pro pračku"1</t>
  </si>
  <si>
    <t xml:space="preserve">"přípojka pro myčku"1</t>
  </si>
  <si>
    <t xml:space="preserve">"dřez"2</t>
  </si>
  <si>
    <t xml:space="preserve">42</t>
  </si>
  <si>
    <t xml:space="preserve">7221-pc 1</t>
  </si>
  <si>
    <t xml:space="preserve">Kontrola funkčnosti uzávěru teplé a stadené vody-případná výměna</t>
  </si>
  <si>
    <t xml:space="preserve">-1998041727</t>
  </si>
  <si>
    <t xml:space="preserve">43</t>
  </si>
  <si>
    <t xml:space="preserve">722220862</t>
  </si>
  <si>
    <t xml:space="preserve">Demontáž armatur závitových se dvěma závity G přes 3/4 do 5/4</t>
  </si>
  <si>
    <t xml:space="preserve">-1141201710</t>
  </si>
  <si>
    <t xml:space="preserve">44</t>
  </si>
  <si>
    <t xml:space="preserve">722232045</t>
  </si>
  <si>
    <t xml:space="preserve">Kohout kulový přímý G 1" PN 42 do 185°C vnitřní závit</t>
  </si>
  <si>
    <t xml:space="preserve">-1317353601</t>
  </si>
  <si>
    <t xml:space="preserve">45</t>
  </si>
  <si>
    <t xml:space="preserve">722232063</t>
  </si>
  <si>
    <t xml:space="preserve">Kohout kulový přímý G 1" PN 42 do 185°C vnitřní závit s vypouštěním</t>
  </si>
  <si>
    <t xml:space="preserve">-1137920640</t>
  </si>
  <si>
    <t xml:space="preserve">46</t>
  </si>
  <si>
    <t xml:space="preserve">722290226</t>
  </si>
  <si>
    <t xml:space="preserve">Zkouška těsnosti vodovodního potrubí závitového DN do 50</t>
  </si>
  <si>
    <t xml:space="preserve">1482546572</t>
  </si>
  <si>
    <t xml:space="preserve">47</t>
  </si>
  <si>
    <t xml:space="preserve">722290234</t>
  </si>
  <si>
    <t xml:space="preserve">Proplach a dezinfekce vodovodního potrubí DN do 80</t>
  </si>
  <si>
    <t xml:space="preserve">-172379713</t>
  </si>
  <si>
    <t xml:space="preserve">48</t>
  </si>
  <si>
    <t xml:space="preserve">998722202</t>
  </si>
  <si>
    <t xml:space="preserve">Přesun hmot procentní pro vnitřní vodovod v objektech v přes 6 do 12 m</t>
  </si>
  <si>
    <t xml:space="preserve">-1258379036</t>
  </si>
  <si>
    <t xml:space="preserve">723</t>
  </si>
  <si>
    <t xml:space="preserve">Zdravotechnika - vnitřní plynovod</t>
  </si>
  <si>
    <t xml:space="preserve">49</t>
  </si>
  <si>
    <t xml:space="preserve">723150801</t>
  </si>
  <si>
    <t xml:space="preserve">Demontáž potrubí ocelové hladké svařované D do 32</t>
  </si>
  <si>
    <t xml:space="preserve">-790937608</t>
  </si>
  <si>
    <t xml:space="preserve">50</t>
  </si>
  <si>
    <t xml:space="preserve">72323-pc 1</t>
  </si>
  <si>
    <t xml:space="preserve">Zaslepení potrubí plynu</t>
  </si>
  <si>
    <t xml:space="preserve">2120732951</t>
  </si>
  <si>
    <t xml:space="preserve">51</t>
  </si>
  <si>
    <t xml:space="preserve">72324-pc 2</t>
  </si>
  <si>
    <t xml:space="preserve">Revize plynu</t>
  </si>
  <si>
    <t xml:space="preserve">-4522246</t>
  </si>
  <si>
    <t xml:space="preserve">52</t>
  </si>
  <si>
    <t xml:space="preserve">998723202</t>
  </si>
  <si>
    <t xml:space="preserve">Přesun hmot procentní pro vnitřní plynovod v objektech v přes 6 do 12 m</t>
  </si>
  <si>
    <t xml:space="preserve">1931219016</t>
  </si>
  <si>
    <t xml:space="preserve">725</t>
  </si>
  <si>
    <t xml:space="preserve">Zdravotechnika - zařizovací předměty</t>
  </si>
  <si>
    <t xml:space="preserve">53</t>
  </si>
  <si>
    <t xml:space="preserve">725110814</t>
  </si>
  <si>
    <t xml:space="preserve">Demontáž klozetu Kombi</t>
  </si>
  <si>
    <t xml:space="preserve">soubor</t>
  </si>
  <si>
    <t xml:space="preserve">-1360973576</t>
  </si>
  <si>
    <t xml:space="preserve">54</t>
  </si>
  <si>
    <t xml:space="preserve">725112022</t>
  </si>
  <si>
    <t xml:space="preserve">Klozet keramický závěsný na nosné stěny s hlubokým splachováním odpad vodorovný</t>
  </si>
  <si>
    <t xml:space="preserve">-2094041825</t>
  </si>
  <si>
    <t xml:space="preserve">55</t>
  </si>
  <si>
    <t xml:space="preserve">725210821</t>
  </si>
  <si>
    <t xml:space="preserve">Demontáž umyvadel bez výtokových armatur</t>
  </si>
  <si>
    <t xml:space="preserve">-1549326383</t>
  </si>
  <si>
    <t xml:space="preserve">56</t>
  </si>
  <si>
    <t xml:space="preserve">725212213</t>
  </si>
  <si>
    <t xml:space="preserve">Umyvadlo keramické bílé nábytkové šířky 600-700 mm včetně skříňky s dvěma zásuvkami</t>
  </si>
  <si>
    <t xml:space="preserve">-1300882527</t>
  </si>
  <si>
    <t xml:space="preserve">57</t>
  </si>
  <si>
    <t xml:space="preserve">725220841</t>
  </si>
  <si>
    <t xml:space="preserve">Demontáž van ocelová rohová</t>
  </si>
  <si>
    <t xml:space="preserve">919714826</t>
  </si>
  <si>
    <t xml:space="preserve">58</t>
  </si>
  <si>
    <t xml:space="preserve">72524-pc1</t>
  </si>
  <si>
    <t xml:space="preserve">Zástěna sprchová rohová skleněná tl. 6 mm pevná (neotevíravá) 900+ 1500 mm, vstup do sprchy otevřenou stranou</t>
  </si>
  <si>
    <t xml:space="preserve">103403301</t>
  </si>
  <si>
    <t xml:space="preserve">59</t>
  </si>
  <si>
    <t xml:space="preserve">725820801</t>
  </si>
  <si>
    <t xml:space="preserve">Demontáž baterie nástěnné do G 3 / 4</t>
  </si>
  <si>
    <t xml:space="preserve">-1317527068</t>
  </si>
  <si>
    <t xml:space="preserve">60</t>
  </si>
  <si>
    <t xml:space="preserve">725820802</t>
  </si>
  <si>
    <t xml:space="preserve">Demontáž baterie stojánkové do jednoho otvoru</t>
  </si>
  <si>
    <t xml:space="preserve">-1328336791</t>
  </si>
  <si>
    <t xml:space="preserve">61</t>
  </si>
  <si>
    <t xml:space="preserve">725822613</t>
  </si>
  <si>
    <t xml:space="preserve">Baterie umyvadlová stojánková páková s výpustí</t>
  </si>
  <si>
    <t xml:space="preserve">1946871545</t>
  </si>
  <si>
    <t xml:space="preserve">62</t>
  </si>
  <si>
    <t xml:space="preserve">725841332</t>
  </si>
  <si>
    <t xml:space="preserve">Baterie sprchová s přepínačem a pohyblivým držákem</t>
  </si>
  <si>
    <t xml:space="preserve">655082251</t>
  </si>
  <si>
    <t xml:space="preserve">63</t>
  </si>
  <si>
    <t xml:space="preserve">725860811</t>
  </si>
  <si>
    <t xml:space="preserve">Demontáž uzávěrů zápachu jednoduchých</t>
  </si>
  <si>
    <t xml:space="preserve">979681609</t>
  </si>
  <si>
    <t xml:space="preserve">64</t>
  </si>
  <si>
    <t xml:space="preserve">7259-pc 1</t>
  </si>
  <si>
    <t xml:space="preserve">D+m indukční varná deska</t>
  </si>
  <si>
    <t xml:space="preserve">-66272646</t>
  </si>
  <si>
    <t xml:space="preserve">65</t>
  </si>
  <si>
    <t xml:space="preserve">7259-pc 2</t>
  </si>
  <si>
    <t xml:space="preserve">D+m vestavěná  elektrická trouba v barvě bílé</t>
  </si>
  <si>
    <t xml:space="preserve">-1695572919</t>
  </si>
  <si>
    <t xml:space="preserve">66</t>
  </si>
  <si>
    <t xml:space="preserve">7259-pc 3</t>
  </si>
  <si>
    <t xml:space="preserve">D+m nástěnná skříňka se zrcadlem nad umyvadlo (cca 700/250mm, v=750mm)</t>
  </si>
  <si>
    <t xml:space="preserve">-1331535500</t>
  </si>
  <si>
    <t xml:space="preserve">67</t>
  </si>
  <si>
    <t xml:space="preserve">7256-pc 4</t>
  </si>
  <si>
    <t xml:space="preserve">Vyřazení sporáku na základě vyřazovacího protokolu, následná likvidace sporáku</t>
  </si>
  <si>
    <t xml:space="preserve">-400872922</t>
  </si>
  <si>
    <t xml:space="preserve">68</t>
  </si>
  <si>
    <t xml:space="preserve">998725202</t>
  </si>
  <si>
    <t xml:space="preserve">Přesun hmot procentní pro zařizovací předměty v objektech v přes 6 do 12 m</t>
  </si>
  <si>
    <t xml:space="preserve">1944872433</t>
  </si>
  <si>
    <t xml:space="preserve">726</t>
  </si>
  <si>
    <t xml:space="preserve">Zdravotechnika - předstěnové instalace</t>
  </si>
  <si>
    <t xml:space="preserve">69</t>
  </si>
  <si>
    <t xml:space="preserve">726111031</t>
  </si>
  <si>
    <t xml:space="preserve">Instalační předstěna pro klozet s ovládáním zepředu v 1080 mm závěsný</t>
  </si>
  <si>
    <t xml:space="preserve">-570392471</t>
  </si>
  <si>
    <t xml:space="preserve">70</t>
  </si>
  <si>
    <t xml:space="preserve">998726212</t>
  </si>
  <si>
    <t xml:space="preserve">Přesun hmot procentní pro instalační prefabrikáty v objektech v přes 6 do 12 m</t>
  </si>
  <si>
    <t xml:space="preserve">1995156657</t>
  </si>
  <si>
    <t xml:space="preserve">734</t>
  </si>
  <si>
    <t xml:space="preserve">Ústřední vytápění - armatury</t>
  </si>
  <si>
    <t xml:space="preserve">71</t>
  </si>
  <si>
    <t xml:space="preserve">734-pc 1</t>
  </si>
  <si>
    <t xml:space="preserve">Kontrola termohlavic, případná výměna</t>
  </si>
  <si>
    <t xml:space="preserve">1924670648</t>
  </si>
  <si>
    <t xml:space="preserve">72</t>
  </si>
  <si>
    <t xml:space="preserve">998734202</t>
  </si>
  <si>
    <t xml:space="preserve">Přesun hmot procentní pro armatury v objektech v přes 6 do 12 m</t>
  </si>
  <si>
    <t xml:space="preserve">-1144673943</t>
  </si>
  <si>
    <t xml:space="preserve">741</t>
  </si>
  <si>
    <t xml:space="preserve">Elektroinstalace - silnoproud</t>
  </si>
  <si>
    <t xml:space="preserve">73</t>
  </si>
  <si>
    <t xml:space="preserve">741110001</t>
  </si>
  <si>
    <t xml:space="preserve">Montáž trubka plastová tuhá D přes 16 do 23 mm uložená pevně</t>
  </si>
  <si>
    <t xml:space="preserve">-499420644</t>
  </si>
  <si>
    <t xml:space="preserve">74</t>
  </si>
  <si>
    <t xml:space="preserve">M</t>
  </si>
  <si>
    <t xml:space="preserve">34571092</t>
  </si>
  <si>
    <t xml:space="preserve">trubka elektroinstalační tuhá z PVC D 17,4/20 mm, délka 3m</t>
  </si>
  <si>
    <t xml:space="preserve">659587592</t>
  </si>
  <si>
    <t xml:space="preserve">5*1,05 'Přepočtené koeficientem množství</t>
  </si>
  <si>
    <t xml:space="preserve">75</t>
  </si>
  <si>
    <t xml:space="preserve">741110002</t>
  </si>
  <si>
    <t xml:space="preserve">Montáž trubka plastová tuhá D přes 23 do 35 mm uložená pevně</t>
  </si>
  <si>
    <t xml:space="preserve">-1357127231</t>
  </si>
  <si>
    <t xml:space="preserve">76</t>
  </si>
  <si>
    <t xml:space="preserve">34571094</t>
  </si>
  <si>
    <t xml:space="preserve">trubka elektroinstalační tuhá z PVC D 28,6/32 mm, délka 3m</t>
  </si>
  <si>
    <t xml:space="preserve">-1793919093</t>
  </si>
  <si>
    <t xml:space="preserve">3*1,05 'Přepočtené koeficientem množství</t>
  </si>
  <si>
    <t xml:space="preserve">77</t>
  </si>
  <si>
    <t xml:space="preserve">741111801</t>
  </si>
  <si>
    <t xml:space="preserve">Demontáž trubky plastové tuhé D do 50 mm uložené pevně</t>
  </si>
  <si>
    <t xml:space="preserve">-41841825</t>
  </si>
  <si>
    <t xml:space="preserve">78</t>
  </si>
  <si>
    <t xml:space="preserve">741112001</t>
  </si>
  <si>
    <t xml:space="preserve">Montáž krabice zapuštěná plastová kruhová</t>
  </si>
  <si>
    <t xml:space="preserve">1204885622</t>
  </si>
  <si>
    <t xml:space="preserve">79</t>
  </si>
  <si>
    <t xml:space="preserve">34571450</t>
  </si>
  <si>
    <t xml:space="preserve">krabice pod omítku PVC přístrojová kruhová D 70mm</t>
  </si>
  <si>
    <t xml:space="preserve">1955441412</t>
  </si>
  <si>
    <t xml:space="preserve">80</t>
  </si>
  <si>
    <t xml:space="preserve">34571452</t>
  </si>
  <si>
    <t xml:space="preserve">krabice pod omítku PVC přístrojová kruhová D 70mm dvojnásobná</t>
  </si>
  <si>
    <t xml:space="preserve">-463967832</t>
  </si>
  <si>
    <t xml:space="preserve">81</t>
  </si>
  <si>
    <t xml:space="preserve">34571563</t>
  </si>
  <si>
    <t xml:space="preserve">krabice pod omítku PVC odbočná kruhová D 100mm s víčkem a svorkovnicí</t>
  </si>
  <si>
    <t xml:space="preserve">-1219141146</t>
  </si>
  <si>
    <t xml:space="preserve">82</t>
  </si>
  <si>
    <t xml:space="preserve">741120301</t>
  </si>
  <si>
    <t xml:space="preserve">Montáž vodič Cu izolovaný plný a laněný s PVC pláštěm žíla 0,55-16 mm2 pevně (např. CY, CHAH-V)</t>
  </si>
  <si>
    <t xml:space="preserve">-730633806</t>
  </si>
  <si>
    <t xml:space="preserve">83</t>
  </si>
  <si>
    <t xml:space="preserve">34141025</t>
  </si>
  <si>
    <t xml:space="preserve">vodič propojovací flexibilní jádro Cu lanované izolace PVC 450/750V (H07V-K) 1x2,5mm2</t>
  </si>
  <si>
    <t xml:space="preserve">-1096848532</t>
  </si>
  <si>
    <t xml:space="preserve">5*1,15 'Přepočtené koeficientem množství</t>
  </si>
  <si>
    <t xml:space="preserve">84</t>
  </si>
  <si>
    <t xml:space="preserve">741122611</t>
  </si>
  <si>
    <t xml:space="preserve">Montáž kabel Cu plný kulatý žíla 3x1,5 až 6 mm2 uložený pevně (např. CYKY)</t>
  </si>
  <si>
    <t xml:space="preserve">1867912637</t>
  </si>
  <si>
    <t xml:space="preserve">85</t>
  </si>
  <si>
    <t xml:space="preserve">34111030</t>
  </si>
  <si>
    <t xml:space="preserve">kabel instalační jádro Cu plné izolace PVC plášť PVC 450/750V (CYKY) 3x1,5mm2</t>
  </si>
  <si>
    <t xml:space="preserve">-1118528451</t>
  </si>
  <si>
    <t xml:space="preserve">50*1,15 'Přepočtené koeficientem množství</t>
  </si>
  <si>
    <t xml:space="preserve">86</t>
  </si>
  <si>
    <t xml:space="preserve">34111036</t>
  </si>
  <si>
    <t xml:space="preserve">kabel instalační jádro Cu plné izolace PVC plášť PVC 450/750V (CYKY) 3x2,5mm2</t>
  </si>
  <si>
    <t xml:space="preserve">-1322015274</t>
  </si>
  <si>
    <t xml:space="preserve">60*1,15 'Přepočtené koeficientem množství</t>
  </si>
  <si>
    <t xml:space="preserve">87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</si>
  <si>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</si>
  <si>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</si>
  <si>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-639367367</t>
  </si>
  <si>
    <t xml:space="preserve">88</t>
  </si>
  <si>
    <t xml:space="preserve">741130001</t>
  </si>
  <si>
    <t xml:space="preserve">Ukončení vodič izolovaný do 2,5 mm2 v rozváděči nebo na přístroji</t>
  </si>
  <si>
    <t xml:space="preserve">677320265</t>
  </si>
  <si>
    <t xml:space="preserve">89</t>
  </si>
  <si>
    <t xml:space="preserve">741310001</t>
  </si>
  <si>
    <t xml:space="preserve">Montáž spínač nástěnný 1-jednopólový prostředí normální se zapojením vodičů</t>
  </si>
  <si>
    <t xml:space="preserve">-337114579</t>
  </si>
  <si>
    <t xml:space="preserve">90</t>
  </si>
  <si>
    <t xml:space="preserve">34535025</t>
  </si>
  <si>
    <t xml:space="preserve">přístroj spínače zápustného jednopólového, s krytem, řazení 1, IP44, šroubové svorky</t>
  </si>
  <si>
    <t xml:space="preserve">-1343308270</t>
  </si>
  <si>
    <t xml:space="preserve">91</t>
  </si>
  <si>
    <t xml:space="preserve">741310021</t>
  </si>
  <si>
    <t xml:space="preserve">Montáž přepínač nástěnný 5-sériový prostředí normální se zapojením vodičů</t>
  </si>
  <si>
    <t xml:space="preserve">-860901695</t>
  </si>
  <si>
    <t xml:space="preserve">92</t>
  </si>
  <si>
    <t xml:space="preserve">34535073</t>
  </si>
  <si>
    <t xml:space="preserve">přepínač nástěnný sériový, řazení 5, IP44, bezšroubové svorky</t>
  </si>
  <si>
    <t xml:space="preserve">630556964</t>
  </si>
  <si>
    <t xml:space="preserve">93</t>
  </si>
  <si>
    <t xml:space="preserve">741310022</t>
  </si>
  <si>
    <t xml:space="preserve">Montáž přepínač nástěnný 6-střídavý prostředí normální se zapojením vodičů</t>
  </si>
  <si>
    <t xml:space="preserve">-1809155623</t>
  </si>
  <si>
    <t xml:space="preserve">94</t>
  </si>
  <si>
    <t xml:space="preserve">34535075</t>
  </si>
  <si>
    <t xml:space="preserve">přepínač nástěnný střídavý pro průběžnou montáž, řaz 6, IP54, bezšroubové svorky</t>
  </si>
  <si>
    <t xml:space="preserve">260076599</t>
  </si>
  <si>
    <t xml:space="preserve">95</t>
  </si>
  <si>
    <t xml:space="preserve">741311803</t>
  </si>
  <si>
    <t xml:space="preserve">Demontáž spínačů nástěnných normálních do 10 A bezšroubových bez zachování funkčnosti do 2 svorek</t>
  </si>
  <si>
    <t xml:space="preserve">1069210448</t>
  </si>
  <si>
    <t xml:space="preserve">96</t>
  </si>
  <si>
    <t xml:space="preserve">741313001</t>
  </si>
  <si>
    <t xml:space="preserve">Montáž zásuvka (polo)zapuštěná bezšroubové připojení 2P+PE se zapojením vodičů</t>
  </si>
  <si>
    <t xml:space="preserve">1368441749</t>
  </si>
  <si>
    <t xml:space="preserve">97</t>
  </si>
  <si>
    <t xml:space="preserve">34555241</t>
  </si>
  <si>
    <t xml:space="preserve">přístroj zásuvky zápustné jednonásobné, krytka s clonkami, bezšroubové svorky</t>
  </si>
  <si>
    <t xml:space="preserve">372723663</t>
  </si>
  <si>
    <t xml:space="preserve">98</t>
  </si>
  <si>
    <t xml:space="preserve">741313003</t>
  </si>
  <si>
    <t xml:space="preserve">Montáž zásuvka (polo)zapuštěná bezšroubové připojení 2x(2P+PE) dvojnásobná se zapojením vodičů</t>
  </si>
  <si>
    <t xml:space="preserve">1833766110</t>
  </si>
  <si>
    <t xml:space="preserve">99</t>
  </si>
  <si>
    <t xml:space="preserve">34555238</t>
  </si>
  <si>
    <t xml:space="preserve">zásuvka zápustná dvojnásobná, šroubové svorky</t>
  </si>
  <si>
    <t xml:space="preserve">-88540487</t>
  </si>
  <si>
    <t xml:space="preserve">100</t>
  </si>
  <si>
    <t xml:space="preserve">741315813</t>
  </si>
  <si>
    <t xml:space="preserve">Demontáž zásuvek domovních normální prostředí do 16A zapuštěných bezšroubových bez zachování funkčnosti 2P+PE</t>
  </si>
  <si>
    <t xml:space="preserve">-1225715156</t>
  </si>
  <si>
    <t xml:space="preserve">101</t>
  </si>
  <si>
    <t xml:space="preserve">741370002</t>
  </si>
  <si>
    <t xml:space="preserve">Montáž svítidlo žárovkové bytové stropní přisazené 1 zdroj se sklem-stávající</t>
  </si>
  <si>
    <t xml:space="preserve">-212879</t>
  </si>
  <si>
    <t xml:space="preserve">"montáž nového svítidla"2</t>
  </si>
  <si>
    <t xml:space="preserve">"zpětná montáž původně demontovaného svítidla"4</t>
  </si>
  <si>
    <t xml:space="preserve">102</t>
  </si>
  <si>
    <t xml:space="preserve">3481-pc 1</t>
  </si>
  <si>
    <t xml:space="preserve">interiérové stropní/nástěnné svítidlo IP 54, s jedním zdrojem, včetně světelného zdroje a recyklačních poplatků</t>
  </si>
  <si>
    <t xml:space="preserve">-2121708684</t>
  </si>
  <si>
    <t xml:space="preserve">103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</si>
  <si>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</si>
  <si>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</si>
  <si>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-1210625427</t>
  </si>
  <si>
    <t xml:space="preserve">104</t>
  </si>
  <si>
    <t xml:space="preserve">741374841</t>
  </si>
  <si>
    <t xml:space="preserve">Demontáž svítidla interiérového se standardní paticí přisazeného stropního do 0,09 m2 se zachováním funkčnosti-uschovat</t>
  </si>
  <si>
    <t xml:space="preserve">-1051136182</t>
  </si>
  <si>
    <t xml:space="preserve">105</t>
  </si>
  <si>
    <t xml:space="preserve">741810001</t>
  </si>
  <si>
    <t xml:space="preserve">Celková prohlídka elektrického rozvodu a zařízení do 100 000,- Kč</t>
  </si>
  <si>
    <t xml:space="preserve">-1681926828</t>
  </si>
  <si>
    <t xml:space="preserve">106</t>
  </si>
  <si>
    <t xml:space="preserve">741811011</t>
  </si>
  <si>
    <t xml:space="preserve">Kontrola rozvaděč nn silový hmotnosti do 200 kg</t>
  </si>
  <si>
    <t xml:space="preserve">247191958</t>
  </si>
  <si>
    <t xml:space="preserve">107</t>
  </si>
  <si>
    <t xml:space="preserve">7419-pc1</t>
  </si>
  <si>
    <t xml:space="preserve">Pomocný instalační materiál (svorky, sádra, pásky, aj.)</t>
  </si>
  <si>
    <t xml:space="preserve">-1012861281</t>
  </si>
  <si>
    <t xml:space="preserve">108</t>
  </si>
  <si>
    <t xml:space="preserve">7419-pc2</t>
  </si>
  <si>
    <t xml:space="preserve">D+M osvětlení kuchyňské linky pod horními skříňkami</t>
  </si>
  <si>
    <t xml:space="preserve">1424848419</t>
  </si>
  <si>
    <t xml:space="preserve">109</t>
  </si>
  <si>
    <t xml:space="preserve">998741202</t>
  </si>
  <si>
    <t xml:space="preserve">Přesun hmot procentní pro silnoproud v objektech v přes 6 do 12 m</t>
  </si>
  <si>
    <t xml:space="preserve">318010157</t>
  </si>
  <si>
    <t xml:space="preserve">766</t>
  </si>
  <si>
    <t xml:space="preserve">Konstrukce truhlářské</t>
  </si>
  <si>
    <t xml:space="preserve">110</t>
  </si>
  <si>
    <t xml:space="preserve">766491851</t>
  </si>
  <si>
    <t xml:space="preserve">Demontáž prahů dveří jednokřídlových</t>
  </si>
  <si>
    <t xml:space="preserve">-2022431781</t>
  </si>
  <si>
    <t xml:space="preserve">111</t>
  </si>
  <si>
    <t xml:space="preserve">766695213</t>
  </si>
  <si>
    <t xml:space="preserve">Montáž truhlářských prahů dveří jednokřídlových š přes 10 cm</t>
  </si>
  <si>
    <t xml:space="preserve">1687460014</t>
  </si>
  <si>
    <t xml:space="preserve">112</t>
  </si>
  <si>
    <t xml:space="preserve">61187181</t>
  </si>
  <si>
    <t xml:space="preserve">práh dveřní dřevěný dubový dl 820-920mm-dle původních</t>
  </si>
  <si>
    <t xml:space="preserve">-542195143</t>
  </si>
  <si>
    <t xml:space="preserve">113</t>
  </si>
  <si>
    <t xml:space="preserve">766-pc01</t>
  </si>
  <si>
    <t xml:space="preserve">Oprava dveří, výměna kování,klik a zámku</t>
  </si>
  <si>
    <t xml:space="preserve">15009832</t>
  </si>
  <si>
    <t xml:space="preserve">114</t>
  </si>
  <si>
    <t xml:space="preserve">766-pc02</t>
  </si>
  <si>
    <t xml:space="preserve">Oprava vchodových dveří, výměna kování,klik a bezpečnostního zámku</t>
  </si>
  <si>
    <t xml:space="preserve">1230178346</t>
  </si>
  <si>
    <t xml:space="preserve">115</t>
  </si>
  <si>
    <t xml:space="preserve">766-pc03</t>
  </si>
  <si>
    <t xml:space="preserve">Očištění a seřízení oken a balkonových dveří</t>
  </si>
  <si>
    <t xml:space="preserve">-1949071145</t>
  </si>
  <si>
    <t xml:space="preserve">116</t>
  </si>
  <si>
    <t xml:space="preserve">766-pc04</t>
  </si>
  <si>
    <t xml:space="preserve">D+m kuchynské linky- spodní skříňky včetně dřezu,stoj.baterie,(indukční varné deska,el.trouby) a horní skříňky včetně digestoře a osvětlením  pod horními skřiňkami</t>
  </si>
  <si>
    <t xml:space="preserve">817986955</t>
  </si>
  <si>
    <t xml:space="preserve">117</t>
  </si>
  <si>
    <t xml:space="preserve">998766202</t>
  </si>
  <si>
    <t xml:space="preserve">Přesun hmot procentní pro kce truhlářské v objektech v přes 6 do 12 m</t>
  </si>
  <si>
    <t xml:space="preserve">1756998248</t>
  </si>
  <si>
    <t xml:space="preserve">771</t>
  </si>
  <si>
    <t xml:space="preserve">Podlahy z dlaždic</t>
  </si>
  <si>
    <t xml:space="preserve">118</t>
  </si>
  <si>
    <t xml:space="preserve">771111011</t>
  </si>
  <si>
    <t xml:space="preserve">Vysátí podkladu před pokládkou dlažby</t>
  </si>
  <si>
    <t xml:space="preserve">-1318968292</t>
  </si>
  <si>
    <t xml:space="preserve">8,5</t>
  </si>
  <si>
    <t xml:space="preserve">119</t>
  </si>
  <si>
    <t xml:space="preserve">771121011</t>
  </si>
  <si>
    <t xml:space="preserve">Nátěr penetrační na podlahu</t>
  </si>
  <si>
    <t xml:space="preserve">-1733350275</t>
  </si>
  <si>
    <t xml:space="preserve">120</t>
  </si>
  <si>
    <t xml:space="preserve">771151011</t>
  </si>
  <si>
    <t xml:space="preserve">Samonivelační stěrka podlah pevnosti 20 MPa tl 3 mm</t>
  </si>
  <si>
    <t xml:space="preserve">-526531083</t>
  </si>
  <si>
    <t xml:space="preserve">121</t>
  </si>
  <si>
    <t xml:space="preserve">771574414</t>
  </si>
  <si>
    <t xml:space="preserve">Montáž podlah keramických hladkých lepených cementovým flexibilním lepidlem přes 4 do 6 ks/m2</t>
  </si>
  <si>
    <t xml:space="preserve">978139146</t>
  </si>
  <si>
    <t xml:space="preserve">122</t>
  </si>
  <si>
    <t xml:space="preserve">59761131</t>
  </si>
  <si>
    <t xml:space="preserve">dlažba keramická slinutá mrazuvzdorná do interiéru i exteriéru povrch hladký/leštěný tl do 10mm přes 4 do 6ks/m2</t>
  </si>
  <si>
    <t xml:space="preserve">721071317</t>
  </si>
  <si>
    <t xml:space="preserve">8,5*1,15 'Přepočtené koeficientem množství</t>
  </si>
  <si>
    <t xml:space="preserve">123</t>
  </si>
  <si>
    <t xml:space="preserve">771577111</t>
  </si>
  <si>
    <t xml:space="preserve">Příplatek k montáži podlah keramických lepených flexibilním lepidlem za plochu do 10 m2</t>
  </si>
  <si>
    <t xml:space="preserve">237348251</t>
  </si>
  <si>
    <t xml:space="preserve">124</t>
  </si>
  <si>
    <t xml:space="preserve">771577213</t>
  </si>
  <si>
    <t xml:space="preserve">Příplatek k montáži podlah keramických lepených cementovým flexibilním lepidlem za pokládku ve složitém půdorysu</t>
  </si>
  <si>
    <t xml:space="preserve">-1088719268</t>
  </si>
  <si>
    <t xml:space="preserve">125</t>
  </si>
  <si>
    <t xml:space="preserve">771591112</t>
  </si>
  <si>
    <t xml:space="preserve">Izolace pod dlažbu nátěrem nebo stěrkou ve dvou vrstvách</t>
  </si>
  <si>
    <t xml:space="preserve">-941372129</t>
  </si>
  <si>
    <t xml:space="preserve">126</t>
  </si>
  <si>
    <t xml:space="preserve">998771202</t>
  </si>
  <si>
    <t xml:space="preserve">Přesun hmot procentní pro podlahy z dlaždic v objektech v přes 6 do 12 m</t>
  </si>
  <si>
    <t xml:space="preserve">-1022909653</t>
  </si>
  <si>
    <t xml:space="preserve">776</t>
  </si>
  <si>
    <t xml:space="preserve">Podlahy povlakové</t>
  </si>
  <si>
    <t xml:space="preserve">127</t>
  </si>
  <si>
    <t xml:space="preserve">776111115</t>
  </si>
  <si>
    <t xml:space="preserve">Broušení podkladu povlakových podlah před litím stěrky</t>
  </si>
  <si>
    <t xml:space="preserve">1404258841</t>
  </si>
  <si>
    <t xml:space="preserve">5,5+15,4+21,9</t>
  </si>
  <si>
    <t xml:space="preserve">128</t>
  </si>
  <si>
    <t xml:space="preserve">776111311</t>
  </si>
  <si>
    <t xml:space="preserve">Vysátí podkladu povlakových podlah</t>
  </si>
  <si>
    <t xml:space="preserve">949467577</t>
  </si>
  <si>
    <t xml:space="preserve">129</t>
  </si>
  <si>
    <t xml:space="preserve">776121112</t>
  </si>
  <si>
    <t xml:space="preserve">Vodou ředitelná penetrace savého podkladu povlakových podlah</t>
  </si>
  <si>
    <t xml:space="preserve">615213496</t>
  </si>
  <si>
    <t xml:space="preserve">130</t>
  </si>
  <si>
    <t xml:space="preserve">776131111</t>
  </si>
  <si>
    <t xml:space="preserve">Vyztužení podkladu povlakových podlah armovacím pletivem ze skelných vláken</t>
  </si>
  <si>
    <t xml:space="preserve">-1852928504</t>
  </si>
  <si>
    <t xml:space="preserve">15,4+21,9</t>
  </si>
  <si>
    <t xml:space="preserve">131</t>
  </si>
  <si>
    <t xml:space="preserve">776141111</t>
  </si>
  <si>
    <t xml:space="preserve">Stěrka podlahová nivelační pro vyrovnání podkladu povlakových podlah pevnosti 20 MPa tl do 3 mm</t>
  </si>
  <si>
    <t xml:space="preserve">2118780449</t>
  </si>
  <si>
    <t xml:space="preserve">132</t>
  </si>
  <si>
    <t xml:space="preserve">776201811</t>
  </si>
  <si>
    <t xml:space="preserve">Demontáž lepených povlakových podlah bez podložky ručně</t>
  </si>
  <si>
    <t xml:space="preserve">520019183</t>
  </si>
  <si>
    <t xml:space="preserve">42,8</t>
  </si>
  <si>
    <t xml:space="preserve">133</t>
  </si>
  <si>
    <t xml:space="preserve">776221111</t>
  </si>
  <si>
    <t xml:space="preserve">Lepení pásů z PVC standardním lepidlem</t>
  </si>
  <si>
    <t xml:space="preserve">1654063029</t>
  </si>
  <si>
    <t xml:space="preserve">134</t>
  </si>
  <si>
    <t xml:space="preserve">28412245</t>
  </si>
  <si>
    <t xml:space="preserve">krytina podlahová PVC tl 2mm</t>
  </si>
  <si>
    <t xml:space="preserve">443515918</t>
  </si>
  <si>
    <t xml:space="preserve">42,8*1,1 'Přepočtené koeficientem množství</t>
  </si>
  <si>
    <t xml:space="preserve">135</t>
  </si>
  <si>
    <t xml:space="preserve">776223112R</t>
  </si>
  <si>
    <t xml:space="preserve">Spoj povlakových podlahovin z PVC svařováním za studena</t>
  </si>
  <si>
    <t xml:space="preserve">-76992867</t>
  </si>
  <si>
    <t xml:space="preserve">136</t>
  </si>
  <si>
    <t xml:space="preserve">776421111R</t>
  </si>
  <si>
    <t xml:space="preserve">Montáž a dod.obvodových lišt lepením</t>
  </si>
  <si>
    <t xml:space="preserve">-554016784</t>
  </si>
  <si>
    <t xml:space="preserve">"2,3"(5,1*2+3,8+4,11+0,36)*2</t>
  </si>
  <si>
    <t xml:space="preserve">"1"(1,95+2,8+1,15+1,0+0,88+1,95)</t>
  </si>
  <si>
    <t xml:space="preserve">137</t>
  </si>
  <si>
    <t xml:space="preserve">998776202</t>
  </si>
  <si>
    <t xml:space="preserve">Přesun hmot procentní pro podlahy povlakové v objektech v do 12 m</t>
  </si>
  <si>
    <t xml:space="preserve">514328185</t>
  </si>
  <si>
    <t xml:space="preserve">781</t>
  </si>
  <si>
    <t xml:space="preserve">Dokončovací práce - obklady</t>
  </si>
  <si>
    <t xml:space="preserve">138</t>
  </si>
  <si>
    <t xml:space="preserve">781121011</t>
  </si>
  <si>
    <t xml:space="preserve">Nátěr penetrační na stěnu</t>
  </si>
  <si>
    <t xml:space="preserve">-2084177226</t>
  </si>
  <si>
    <t xml:space="preserve">"2"(1,15+1,2+1,35+4,45+0,25+1,0+3,4)*2,1-0,75*0,6*2+(0,75+1,0*2)*0,25*2</t>
  </si>
  <si>
    <t xml:space="preserve">"3"(3,35+0,6)*0,6+0,025</t>
  </si>
  <si>
    <t xml:space="preserve">139</t>
  </si>
  <si>
    <t xml:space="preserve">781131112</t>
  </si>
  <si>
    <t xml:space="preserve">Izolace pod obklad nátěrem nebo stěrkou ve dvou vrstvách</t>
  </si>
  <si>
    <t xml:space="preserve">673915678</t>
  </si>
  <si>
    <t xml:space="preserve">(2,0*2,0)</t>
  </si>
  <si>
    <t xml:space="preserve">140</t>
  </si>
  <si>
    <t xml:space="preserve">781474154</t>
  </si>
  <si>
    <t xml:space="preserve">Montáž obkladů vnitřních keramických velkoformátových hladkých přes 4 do 6 ks/m2 lepených flexibilním lepidlem</t>
  </si>
  <si>
    <t xml:space="preserve">1967631466</t>
  </si>
  <si>
    <t xml:space="preserve">29,75</t>
  </si>
  <si>
    <t xml:space="preserve">141</t>
  </si>
  <si>
    <t xml:space="preserve">59761001</t>
  </si>
  <si>
    <t xml:space="preserve">obklad velkoformátový keramický hladký přes 4 do 6ks/m2</t>
  </si>
  <si>
    <t xml:space="preserve">-1782249073</t>
  </si>
  <si>
    <t xml:space="preserve">29,75*1,15 'Přepočtené koeficientem množství</t>
  </si>
  <si>
    <t xml:space="preserve">142</t>
  </si>
  <si>
    <t xml:space="preserve">781477111</t>
  </si>
  <si>
    <t xml:space="preserve">Příplatek k montáži obkladů vnitřních keramických hladkých za plochu do 10 m2</t>
  </si>
  <si>
    <t xml:space="preserve">-1488538963</t>
  </si>
  <si>
    <t xml:space="preserve">143</t>
  </si>
  <si>
    <t xml:space="preserve">781477114</t>
  </si>
  <si>
    <t xml:space="preserve">Příplatek k montáži obkladů vnitřních keramických hladkých za spárování tmelem dvousložkovým</t>
  </si>
  <si>
    <t xml:space="preserve">-1847308831</t>
  </si>
  <si>
    <t xml:space="preserve">144</t>
  </si>
  <si>
    <t xml:space="preserve">998781202</t>
  </si>
  <si>
    <t xml:space="preserve">Přesun hmot procentní pro obklady keramické v objektech v přes 6 do 12 m</t>
  </si>
  <si>
    <t xml:space="preserve">1481951571</t>
  </si>
  <si>
    <t xml:space="preserve">783</t>
  </si>
  <si>
    <t xml:space="preserve">Dokončovací práce - nátěry</t>
  </si>
  <si>
    <t xml:space="preserve">145</t>
  </si>
  <si>
    <t xml:space="preserve">783106801</t>
  </si>
  <si>
    <t xml:space="preserve">Odstranění nátěrů z truhlářských konstrukcí obroušením</t>
  </si>
  <si>
    <t xml:space="preserve">-951371170</t>
  </si>
  <si>
    <t xml:space="preserve">146</t>
  </si>
  <si>
    <t xml:space="preserve">783114101</t>
  </si>
  <si>
    <t xml:space="preserve">Základní jednonásobný syntetický nátěr truhlářských konstrukcí+5x práh</t>
  </si>
  <si>
    <t xml:space="preserve">93996492</t>
  </si>
  <si>
    <t xml:space="preserve">1,0*2,05*2*4+0,9*2,05*2+(5,1*0,25)*4+5,0*0,25+0,9*0,25*5</t>
  </si>
  <si>
    <t xml:space="preserve">147</t>
  </si>
  <si>
    <t xml:space="preserve">783117101</t>
  </si>
  <si>
    <t xml:space="preserve">Krycí jednonásobný syntetický nátěr truhlářských konstrukcí</t>
  </si>
  <si>
    <t xml:space="preserve">-1426593658</t>
  </si>
  <si>
    <t xml:space="preserve">148</t>
  </si>
  <si>
    <t xml:space="preserve">783122131</t>
  </si>
  <si>
    <t xml:space="preserve">Plošné (plné) tmelení truhlářských konstrukcí včetně přebroušení disperzním tmelem-7x práh</t>
  </si>
  <si>
    <t xml:space="preserve">342059897</t>
  </si>
  <si>
    <t xml:space="preserve">149</t>
  </si>
  <si>
    <t xml:space="preserve">783-pc 1</t>
  </si>
  <si>
    <t xml:space="preserve">Nátěr trub </t>
  </si>
  <si>
    <t xml:space="preserve">107381598</t>
  </si>
  <si>
    <t xml:space="preserve">784</t>
  </si>
  <si>
    <t xml:space="preserve">Dokončovací práce - malby a tapety</t>
  </si>
  <si>
    <t xml:space="preserve">150</t>
  </si>
  <si>
    <t xml:space="preserve">784121001</t>
  </si>
  <si>
    <t xml:space="preserve">Oškrabání malby v mísnostech v do 3,80 m</t>
  </si>
  <si>
    <t xml:space="preserve">-1992295508</t>
  </si>
  <si>
    <t xml:space="preserve">"1"(1,95+2,8+1,15+1,0+0,88+1,95)*3,0</t>
  </si>
  <si>
    <t xml:space="preserve">"2"(1,15+1,2+1,35+4,45+0,25+1,0+3,4)*1,0+4</t>
  </si>
  <si>
    <t xml:space="preserve">"3"(3,8+5,2)*2*3,0</t>
  </si>
  <si>
    <t xml:space="preserve">"4"(4,11*5,1+0,35)*2*3,0</t>
  </si>
  <si>
    <t xml:space="preserve">"strop"5,5+8,4+15,4+21,9</t>
  </si>
  <si>
    <t xml:space="preserve">151</t>
  </si>
  <si>
    <t xml:space="preserve">784121011</t>
  </si>
  <si>
    <t xml:space="preserve">Rozmývání podkladu po oškrabání malby v místnostech v do 3,80 m</t>
  </si>
  <si>
    <t xml:space="preserve">812806775</t>
  </si>
  <si>
    <t xml:space="preserve">152</t>
  </si>
  <si>
    <t xml:space="preserve">784151011</t>
  </si>
  <si>
    <t xml:space="preserve">Dvojnásobné izolování vodou ředitelnými barvami v místnostech v do 3,80 m</t>
  </si>
  <si>
    <t xml:space="preserve">1612639400</t>
  </si>
  <si>
    <t xml:space="preserve">0,5</t>
  </si>
  <si>
    <t xml:space="preserve">153</t>
  </si>
  <si>
    <t xml:space="preserve">784181101</t>
  </si>
  <si>
    <t xml:space="preserve">Základní akrylátová jednonásobná bezbarvá penetrace podkladu v místnostech v do 3,80 m</t>
  </si>
  <si>
    <t xml:space="preserve">1582623484</t>
  </si>
  <si>
    <t xml:space="preserve">154</t>
  </si>
  <si>
    <t xml:space="preserve">784221101</t>
  </si>
  <si>
    <t xml:space="preserve">Dvojnásobné bílé malby ze směsí za sucha dobře otěruvzdorných v místnostech do 3,80 m</t>
  </si>
  <si>
    <t xml:space="preserve">1551052879</t>
  </si>
  <si>
    <t xml:space="preserve">HZS</t>
  </si>
  <si>
    <t xml:space="preserve">Hodinové zúčtovací sazby</t>
  </si>
  <si>
    <t xml:space="preserve">155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</si>
  <si>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</si>
  <si>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</si>
  <si>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</si>
  <si>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</si>
  <si>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-1357886713</t>
  </si>
  <si>
    <t xml:space="preserve">"drobné pomocné instalatérské práce"8</t>
  </si>
  <si>
    <t xml:space="preserve">156</t>
  </si>
  <si>
    <t xml:space="preserve">HZS2221</t>
  </si>
  <si>
    <t xml:space="preserve">Hodinová zúčtovací sazba topenář</t>
  </si>
  <si>
    <t xml:space="preserve">1831481772</t>
  </si>
  <si>
    <t xml:space="preserve">"drobné pomocné topenářské práce"4</t>
  </si>
  <si>
    <t xml:space="preserve">157</t>
  </si>
  <si>
    <t xml:space="preserve">HZS2231</t>
  </si>
  <si>
    <t xml:space="preserve">Hodinová zúčtovací sazba elektrikář</t>
  </si>
  <si>
    <t xml:space="preserve">-1395075480</t>
  </si>
  <si>
    <t xml:space="preserve">"vyhledání nápojných míst, prohlídka systému"2</t>
  </si>
  <si>
    <t xml:space="preserve">"drobné pomocné práce"8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</si>
  <si>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</si>
  <si>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</si>
  <si>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</si>
  <si>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</si>
  <si>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158</t>
  </si>
  <si>
    <t xml:space="preserve">030001000</t>
  </si>
  <si>
    <t xml:space="preserve">Zařízení staveniště 1%</t>
  </si>
  <si>
    <t xml:space="preserve">1024</t>
  </si>
  <si>
    <t xml:space="preserve">-956136623</t>
  </si>
  <si>
    <t xml:space="preserve">VRN4</t>
  </si>
  <si>
    <t xml:space="preserve">Inženýrská činnost</t>
  </si>
  <si>
    <t xml:space="preserve">159</t>
  </si>
  <si>
    <t xml:space="preserve">044002000</t>
  </si>
  <si>
    <t xml:space="preserve">Revize</t>
  </si>
  <si>
    <t xml:space="preserve">-1669903721</t>
  </si>
  <si>
    <t xml:space="preserve">VRN6</t>
  </si>
  <si>
    <t xml:space="preserve">Územní vlivy</t>
  </si>
  <si>
    <t xml:space="preserve">160</t>
  </si>
  <si>
    <t xml:space="preserve">060001000</t>
  </si>
  <si>
    <t xml:space="preserve">Územní vlivy 2%</t>
  </si>
  <si>
    <t xml:space="preserve">-883056841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</si>
</sst>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7"/>
      <color rgb="FFFF0000"/>
      <name val="Arial CE"/>
      <family val="0"/>
      <charset val="1"/>
    </font>
    <font>
      <sz val="7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4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0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8" activeCellId="0" sqref="AN8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tru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/>
      <c r="BA1" s="2" t="s">
        <v>1</v>
      </c>
      <c r="BB1" s="2"/>
      <c r="BT1" s="2" t="s">
        <v>2</v>
      </c>
      <c r="BU1" s="2" t="s">
        <v>2</v>
      </c>
      <c r="BV1" s="2" t="s">
        <v>3</v>
      </c>
    </row>
    <row r="2" customFormat="false" ht="36.95" hidden="false" customHeight="true" outlineLevel="0" collapsed="false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5</v>
      </c>
      <c r="BT2" s="4" t="s">
        <v>6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5</v>
      </c>
      <c r="BT3" s="4" t="s">
        <v>7</v>
      </c>
    </row>
    <row r="4" customFormat="false" ht="24.95" hidden="false" customHeight="true" outlineLevel="0" collapsed="false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customFormat="false" ht="12" hidden="false" customHeight="true" outlineLevel="0" collapsed="false">
      <c r="B5" s="7"/>
      <c r="D5" s="11" t="s">
        <v>12</v>
      </c>
      <c r="K5" s="12" t="s">
        <v>13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R5" s="7"/>
      <c r="BE5" s="13" t="s">
        <v>14</v>
      </c>
      <c r="BS5" s="4" t="s">
        <v>5</v>
      </c>
    </row>
    <row r="6" customFormat="false" ht="36.95" hidden="false" customHeight="true" outlineLevel="0" collapsed="false">
      <c r="B6" s="7"/>
      <c r="D6" s="14" t="s">
        <v>15</v>
      </c>
      <c r="K6" s="15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7"/>
      <c r="BE6" s="13"/>
      <c r="BS6" s="4" t="s">
        <v>5</v>
      </c>
    </row>
    <row r="7" customFormat="false" ht="12" hidden="false" customHeight="true" outlineLevel="0" collapsed="false">
      <c r="B7" s="7"/>
      <c r="D7" s="16" t="s">
        <v>17</v>
      </c>
      <c r="K7" s="17"/>
      <c r="AK7" s="16" t="s">
        <v>18</v>
      </c>
      <c r="AN7" s="17"/>
      <c r="AR7" s="7"/>
      <c r="BE7" s="13"/>
      <c r="BS7" s="4" t="s">
        <v>5</v>
      </c>
    </row>
    <row r="8" customFormat="false" ht="12" hidden="false" customHeight="true" outlineLevel="0" collapsed="false">
      <c r="B8" s="7"/>
      <c r="D8" s="16" t="s">
        <v>19</v>
      </c>
      <c r="K8" s="17" t="s">
        <v>20</v>
      </c>
      <c r="AK8" s="16" t="s">
        <v>21</v>
      </c>
      <c r="AN8" s="18" t="s">
        <v>22</v>
      </c>
      <c r="AR8" s="7"/>
      <c r="BE8" s="13"/>
      <c r="BS8" s="4" t="s">
        <v>5</v>
      </c>
    </row>
    <row r="9" customFormat="false" ht="14.4" hidden="false" customHeight="true" outlineLevel="0" collapsed="false">
      <c r="B9" s="7"/>
      <c r="AR9" s="7"/>
      <c r="BE9" s="13"/>
      <c r="BS9" s="4" t="s">
        <v>5</v>
      </c>
    </row>
    <row r="10" customFormat="false" ht="12" hidden="false" customHeight="true" outlineLevel="0" collapsed="false">
      <c r="B10" s="7"/>
      <c r="D10" s="16" t="s">
        <v>23</v>
      </c>
      <c r="AK10" s="16" t="s">
        <v>24</v>
      </c>
      <c r="AN10" s="17"/>
      <c r="AR10" s="7"/>
      <c r="BE10" s="13"/>
      <c r="BS10" s="4" t="s">
        <v>5</v>
      </c>
    </row>
    <row r="11" customFormat="false" ht="18.5" hidden="false" customHeight="true" outlineLevel="0" collapsed="false">
      <c r="B11" s="7"/>
      <c r="E11" s="17" t="s">
        <v>25</v>
      </c>
      <c r="AK11" s="16" t="s">
        <v>26</v>
      </c>
      <c r="AN11" s="17"/>
      <c r="AR11" s="7"/>
      <c r="BE11" s="13"/>
      <c r="BS11" s="4" t="s">
        <v>5</v>
      </c>
    </row>
    <row r="12" customFormat="false" ht="6.95" hidden="false" customHeight="true" outlineLevel="0" collapsed="false">
      <c r="B12" s="7"/>
      <c r="AR12" s="7"/>
      <c r="BE12" s="13"/>
      <c r="BS12" s="4" t="s">
        <v>5</v>
      </c>
    </row>
    <row r="13" customFormat="false" ht="12" hidden="false" customHeight="true" outlineLevel="0" collapsed="false">
      <c r="B13" s="7"/>
      <c r="D13" s="16" t="s">
        <v>27</v>
      </c>
      <c r="AK13" s="16" t="s">
        <v>24</v>
      </c>
      <c r="AN13" s="19" t="s">
        <v>28</v>
      </c>
      <c r="AR13" s="7"/>
      <c r="BE13" s="13"/>
      <c r="BS13" s="4" t="s">
        <v>5</v>
      </c>
    </row>
    <row r="14" customFormat="false" ht="12.8" hidden="false" customHeight="false" outlineLevel="0" collapsed="false">
      <c r="B14" s="7"/>
      <c r="E14" s="20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26</v>
      </c>
      <c r="AN14" s="19" t="s">
        <v>28</v>
      </c>
      <c r="AR14" s="7"/>
      <c r="BE14" s="13"/>
      <c r="BS14" s="4" t="s">
        <v>5</v>
      </c>
    </row>
    <row r="15" customFormat="false" ht="6.95" hidden="false" customHeight="true" outlineLevel="0" collapsed="false">
      <c r="B15" s="7"/>
      <c r="AR15" s="7"/>
      <c r="BE15" s="13"/>
      <c r="BS15" s="4" t="s">
        <v>2</v>
      </c>
    </row>
    <row r="16" customFormat="false" ht="12" hidden="false" customHeight="true" outlineLevel="0" collapsed="false">
      <c r="B16" s="7"/>
      <c r="D16" s="16" t="s">
        <v>29</v>
      </c>
      <c r="AK16" s="16" t="s">
        <v>24</v>
      </c>
      <c r="AN16" s="17"/>
      <c r="AR16" s="7"/>
      <c r="BE16" s="13"/>
      <c r="BS16" s="4" t="s">
        <v>2</v>
      </c>
    </row>
    <row r="17" customFormat="false" ht="18.5" hidden="false" customHeight="true" outlineLevel="0" collapsed="false">
      <c r="B17" s="7"/>
      <c r="E17" s="17" t="s">
        <v>30</v>
      </c>
      <c r="AK17" s="16" t="s">
        <v>26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5</v>
      </c>
    </row>
    <row r="19" customFormat="false" ht="12" hidden="false" customHeight="true" outlineLevel="0" collapsed="false">
      <c r="B19" s="7"/>
      <c r="D19" s="16" t="s">
        <v>32</v>
      </c>
      <c r="AK19" s="16" t="s">
        <v>24</v>
      </c>
      <c r="AN19" s="17"/>
      <c r="AR19" s="7"/>
      <c r="BE19" s="13"/>
      <c r="BS19" s="4" t="s">
        <v>5</v>
      </c>
    </row>
    <row r="20" customFormat="false" ht="18.5" hidden="false" customHeight="true" outlineLevel="0" collapsed="false">
      <c r="B20" s="7"/>
      <c r="E20" s="17" t="s">
        <v>30</v>
      </c>
      <c r="AK20" s="16" t="s">
        <v>26</v>
      </c>
      <c r="AN20" s="17"/>
      <c r="AR20" s="7"/>
      <c r="BE20" s="13"/>
      <c r="BS20" s="4" t="s">
        <v>31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16.5" hidden="false" customHeight="true" outlineLevel="0" collapsed="false">
      <c r="B23" s="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35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36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37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38</v>
      </c>
      <c r="F29" s="16" t="s">
        <v>39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40</v>
      </c>
      <c r="L30" s="32" t="n">
        <v>0.15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41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42</v>
      </c>
      <c r="L32" s="32" t="n">
        <v>0.15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43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3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"/>
    </row>
    <row r="35" s="28" customFormat="true" ht="25.9" hidden="false" customHeight="true" outlineLevel="0" collapsed="false">
      <c r="A35" s="23"/>
      <c r="B35" s="24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7"/>
      <c r="AR38" s="7"/>
    </row>
    <row r="39" customFormat="false" ht="14.4" hidden="false" customHeight="true" outlineLevel="0" collapsed="false">
      <c r="B39" s="7"/>
      <c r="AR39" s="7"/>
    </row>
    <row r="40" customFormat="false" ht="14.4" hidden="false" customHeight="true" outlineLevel="0" collapsed="false">
      <c r="B40" s="7"/>
      <c r="AR40" s="7"/>
    </row>
    <row r="41" customFormat="false" ht="14.4" hidden="false" customHeight="true" outlineLevel="0" collapsed="false">
      <c r="B41" s="7"/>
      <c r="AR41" s="7"/>
    </row>
    <row r="42" customFormat="false" ht="14.4" hidden="false" customHeight="true" outlineLevel="0" collapsed="false">
      <c r="B42" s="7"/>
      <c r="AR42" s="7"/>
    </row>
    <row r="43" customFormat="false" ht="14.4" hidden="false" customHeight="true" outlineLevel="0" collapsed="false">
      <c r="B43" s="7"/>
      <c r="AR43" s="7"/>
    </row>
    <row r="44" customFormat="false" ht="14.4" hidden="false" customHeight="true" outlineLevel="0" collapsed="false">
      <c r="B44" s="7"/>
      <c r="AR44" s="7"/>
    </row>
    <row r="45" customFormat="false" ht="14.4" hidden="false" customHeight="true" outlineLevel="0" collapsed="false">
      <c r="B45" s="7"/>
      <c r="AR45" s="7"/>
    </row>
    <row r="46" customFormat="false" ht="14.4" hidden="false" customHeight="true" outlineLevel="0" collapsed="false">
      <c r="B46" s="7"/>
      <c r="AR46" s="7"/>
    </row>
    <row r="47" customFormat="false" ht="14.4" hidden="false" customHeight="true" outlineLevel="0" collapsed="false">
      <c r="B47" s="7"/>
      <c r="AR47" s="7"/>
    </row>
    <row r="48" customFormat="false" ht="14.4" hidden="false" customHeight="true" outlineLevel="0" collapsed="false">
      <c r="B48" s="7"/>
      <c r="AR48" s="7"/>
    </row>
    <row r="49" s="28" customFormat="true" ht="14.4" hidden="false" customHeight="true" outlineLevel="0" collapsed="false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7"/>
      <c r="AR50" s="7"/>
    </row>
    <row r="51" customFormat="false" ht="12.8" hidden="false" customHeight="false" outlineLevel="0" collapsed="false">
      <c r="B51" s="7"/>
      <c r="AR51" s="7"/>
    </row>
    <row r="52" customFormat="false" ht="12.8" hidden="false" customHeight="false" outlineLevel="0" collapsed="false">
      <c r="B52" s="7"/>
      <c r="AR52" s="7"/>
    </row>
    <row r="53" customFormat="false" ht="12.8" hidden="false" customHeight="false" outlineLevel="0" collapsed="false">
      <c r="B53" s="7"/>
      <c r="AR53" s="7"/>
    </row>
    <row r="54" customFormat="false" ht="12.8" hidden="false" customHeight="false" outlineLevel="0" collapsed="false">
      <c r="B54" s="7"/>
      <c r="AR54" s="7"/>
    </row>
    <row r="55" customFormat="false" ht="12.8" hidden="false" customHeight="false" outlineLevel="0" collapsed="false">
      <c r="B55" s="7"/>
      <c r="AR55" s="7"/>
    </row>
    <row r="56" customFormat="false" ht="12.8" hidden="false" customHeight="false" outlineLevel="0" collapsed="false">
      <c r="B56" s="7"/>
      <c r="AR56" s="7"/>
    </row>
    <row r="57" customFormat="false" ht="12.8" hidden="false" customHeight="false" outlineLevel="0" collapsed="false">
      <c r="B57" s="7"/>
      <c r="AR57" s="7"/>
    </row>
    <row r="58" customFormat="false" ht="12.8" hidden="false" customHeight="false" outlineLevel="0" collapsed="false">
      <c r="B58" s="7"/>
      <c r="AR58" s="7"/>
    </row>
    <row r="59" customFormat="false" ht="12.8" hidden="false" customHeight="false" outlineLevel="0" collapsed="false">
      <c r="B59" s="7"/>
      <c r="AR59" s="7"/>
    </row>
    <row r="60" s="28" customFormat="true" ht="12.8" hidden="false" customHeight="false" outlineLevel="0" collapsed="false">
      <c r="A60" s="23"/>
      <c r="B60" s="24"/>
      <c r="C60" s="23"/>
      <c r="D60" s="43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49</v>
      </c>
      <c r="AI60" s="26"/>
      <c r="AJ60" s="26"/>
      <c r="AK60" s="26"/>
      <c r="AL60" s="26"/>
      <c r="AM60" s="43" t="s">
        <v>50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7"/>
      <c r="AR61" s="7"/>
    </row>
    <row r="62" customFormat="false" ht="12.8" hidden="false" customHeight="false" outlineLevel="0" collapsed="false">
      <c r="B62" s="7"/>
      <c r="AR62" s="7"/>
    </row>
    <row r="63" customFormat="false" ht="12.8" hidden="false" customHeight="false" outlineLevel="0" collapsed="false">
      <c r="B63" s="7"/>
      <c r="AR63" s="7"/>
    </row>
    <row r="64" s="28" customFormat="true" ht="12.8" hidden="false" customHeight="false" outlineLevel="0" collapsed="false">
      <c r="A64" s="23"/>
      <c r="B64" s="24"/>
      <c r="C64" s="23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7"/>
      <c r="AR65" s="7"/>
    </row>
    <row r="66" customFormat="false" ht="12.8" hidden="false" customHeight="false" outlineLevel="0" collapsed="false">
      <c r="B66" s="7"/>
      <c r="AR66" s="7"/>
    </row>
    <row r="67" customFormat="false" ht="12.8" hidden="false" customHeight="false" outlineLevel="0" collapsed="false">
      <c r="B67" s="7"/>
      <c r="AR67" s="7"/>
    </row>
    <row r="68" customFormat="false" ht="12.8" hidden="false" customHeight="false" outlineLevel="0" collapsed="false">
      <c r="B68" s="7"/>
      <c r="AR68" s="7"/>
    </row>
    <row r="69" customFormat="false" ht="12.8" hidden="false" customHeight="false" outlineLevel="0" collapsed="false">
      <c r="B69" s="7"/>
      <c r="AR69" s="7"/>
    </row>
    <row r="70" customFormat="false" ht="12.8" hidden="false" customHeight="false" outlineLevel="0" collapsed="false">
      <c r="B70" s="7"/>
      <c r="AR70" s="7"/>
    </row>
    <row r="71" customFormat="false" ht="12.8" hidden="false" customHeight="false" outlineLevel="0" collapsed="false">
      <c r="B71" s="7"/>
      <c r="AR71" s="7"/>
    </row>
    <row r="72" customFormat="false" ht="12.8" hidden="false" customHeight="false" outlineLevel="0" collapsed="false">
      <c r="B72" s="7"/>
      <c r="AR72" s="7"/>
    </row>
    <row r="73" customFormat="false" ht="12.8" hidden="false" customHeight="false" outlineLevel="0" collapsed="false">
      <c r="B73" s="7"/>
      <c r="AR73" s="7"/>
    </row>
    <row r="74" customFormat="false" ht="12.8" hidden="false" customHeight="false" outlineLevel="0" collapsed="false">
      <c r="B74" s="7"/>
      <c r="AR74" s="7"/>
    </row>
    <row r="75" s="28" customFormat="true" ht="12.8" hidden="false" customHeight="false" outlineLevel="0" collapsed="false">
      <c r="A75" s="23"/>
      <c r="B75" s="24"/>
      <c r="C75" s="23"/>
      <c r="D75" s="43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49</v>
      </c>
      <c r="AI75" s="26"/>
      <c r="AJ75" s="26"/>
      <c r="AK75" s="26"/>
      <c r="AL75" s="26"/>
      <c r="AM75" s="43" t="s">
        <v>50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8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6" t="s">
        <v>12</v>
      </c>
      <c r="L84" s="49" t="str">
        <f aca="false">K5</f>
        <v>Josefska21-e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Oprava bytu č.21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Josefská 21,Brno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6" t="s">
        <v>21</v>
      </c>
      <c r="AJ87" s="23"/>
      <c r="AK87" s="23"/>
      <c r="AL87" s="23"/>
      <c r="AM87" s="56" t="str">
        <f aca="false">IF(AN8= "","",AN8)</f>
        <v>26. 8. 2023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MmBrna,OSM, Husova 3,Brno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6" t="s">
        <v>29</v>
      </c>
      <c r="AJ89" s="23"/>
      <c r="AK89" s="23"/>
      <c r="AL89" s="23"/>
      <c r="AM89" s="57" t="str">
        <f aca="false">IF(E17="","",E17)</f>
        <v>Radka Volková</v>
      </c>
      <c r="AN89" s="57"/>
      <c r="AO89" s="57"/>
      <c r="AP89" s="57"/>
      <c r="AQ89" s="23"/>
      <c r="AR89" s="24"/>
      <c r="AS89" s="58" t="s">
        <v>54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6" t="s">
        <v>32</v>
      </c>
      <c r="AJ90" s="23"/>
      <c r="AK90" s="23"/>
      <c r="AL90" s="23"/>
      <c r="AM90" s="57" t="str">
        <f aca="false">IF(E20="","",E20)</f>
        <v>Radka Volková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55</v>
      </c>
      <c r="D92" s="63"/>
      <c r="E92" s="63"/>
      <c r="F92" s="63"/>
      <c r="G92" s="63"/>
      <c r="H92" s="64"/>
      <c r="I92" s="65" t="s">
        <v>56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57</v>
      </c>
      <c r="AH92" s="66"/>
      <c r="AI92" s="66"/>
      <c r="AJ92" s="66"/>
      <c r="AK92" s="66"/>
      <c r="AL92" s="66"/>
      <c r="AM92" s="66"/>
      <c r="AN92" s="67" t="s">
        <v>58</v>
      </c>
      <c r="AO92" s="67"/>
      <c r="AP92" s="67"/>
      <c r="AQ92" s="68" t="s">
        <v>59</v>
      </c>
      <c r="AR92" s="24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73</v>
      </c>
      <c r="BT94" s="86" t="s">
        <v>74</v>
      </c>
      <c r="BV94" s="86" t="s">
        <v>75</v>
      </c>
      <c r="BW94" s="86" t="s">
        <v>3</v>
      </c>
      <c r="BX94" s="86" t="s">
        <v>76</v>
      </c>
      <c r="CL94" s="86"/>
    </row>
    <row r="95" s="98" customFormat="true" ht="24.75" hidden="false" customHeight="true" outlineLevel="0" collapsed="false">
      <c r="A95" s="87" t="s">
        <v>77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'Josefska21-e - Oprava byt...'!J28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78</v>
      </c>
      <c r="AR95" s="88"/>
      <c r="AS95" s="94" t="n">
        <v>0</v>
      </c>
      <c r="AT95" s="95" t="n">
        <f aca="false">ROUND(SUM(AV95:AW95),2)</f>
        <v>0</v>
      </c>
      <c r="AU95" s="96" t="n">
        <f aca="false">'Josefska21-e - Oprava byt...'!P137</f>
        <v>0</v>
      </c>
      <c r="AV95" s="95" t="n">
        <f aca="false">'Josefska21-e - Oprava byt...'!J31</f>
        <v>0</v>
      </c>
      <c r="AW95" s="95" t="n">
        <f aca="false">'Josefska21-e - Oprava byt...'!J32</f>
        <v>0</v>
      </c>
      <c r="AX95" s="95" t="n">
        <f aca="false">'Josefska21-e - Oprava byt...'!J33</f>
        <v>0</v>
      </c>
      <c r="AY95" s="95" t="n">
        <f aca="false">'Josefska21-e - Oprava byt...'!J34</f>
        <v>0</v>
      </c>
      <c r="AZ95" s="95" t="n">
        <f aca="false">'Josefska21-e - Oprava byt...'!F31</f>
        <v>0</v>
      </c>
      <c r="BA95" s="95" t="n">
        <f aca="false">'Josefska21-e - Oprava byt...'!F32</f>
        <v>0</v>
      </c>
      <c r="BB95" s="95" t="n">
        <f aca="false">'Josefska21-e - Oprava byt...'!F33</f>
        <v>0</v>
      </c>
      <c r="BC95" s="95" t="n">
        <f aca="false">'Josefska21-e - Oprava byt...'!F34</f>
        <v>0</v>
      </c>
      <c r="BD95" s="97" t="n">
        <f aca="false">'Josefska21-e - Oprava byt...'!F35</f>
        <v>0</v>
      </c>
      <c r="BT95" s="99" t="s">
        <v>79</v>
      </c>
      <c r="BU95" s="99" t="s">
        <v>80</v>
      </c>
      <c r="BV95" s="99" t="s">
        <v>75</v>
      </c>
      <c r="BW95" s="99" t="s">
        <v>3</v>
      </c>
      <c r="BX95" s="99" t="s">
        <v>76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osefska21-e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00"/>
  <sheetViews>
    <sheetView showFormulas="false" showGridLines="false" showRowColHeaders="true" showZeros="true" rightToLeft="false" tabSelected="true" showOutlineSymbols="true" defaultGridColor="true" view="normal" topLeftCell="A148" colorId="64" zoomScale="100" zoomScaleNormal="100" zoomScalePageLayoutView="100" workbookViewId="0">
      <selection pane="topLeft" activeCell="F158" activeCellId="0" sqref="F158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5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customFormat="false" ht="36.95" hidden="false" customHeight="true" outlineLevel="0" collapsed="false">
      <c r="L2" s="3" t="s">
        <v>4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3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79</v>
      </c>
    </row>
    <row r="4" customFormat="false" ht="24.95" hidden="false" customHeight="true" outlineLevel="0" collapsed="false">
      <c r="B4" s="7"/>
      <c r="D4" s="8" t="s">
        <v>81</v>
      </c>
      <c r="L4" s="7"/>
      <c r="M4" s="100" t="s">
        <v>9</v>
      </c>
      <c r="AT4" s="4" t="s">
        <v>2</v>
      </c>
    </row>
    <row r="5" customFormat="false" ht="6.95" hidden="false" customHeight="true" outlineLevel="0" collapsed="false">
      <c r="B5" s="7"/>
      <c r="L5" s="7"/>
    </row>
    <row r="6" s="28" customFormat="true" ht="12" hidden="false" customHeight="true" outlineLevel="0" collapsed="false">
      <c r="A6" s="23"/>
      <c r="B6" s="24"/>
      <c r="C6" s="23"/>
      <c r="D6" s="16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101" t="s">
        <v>16</v>
      </c>
      <c r="F7" s="101"/>
      <c r="G7" s="101"/>
      <c r="H7" s="101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6" t="s">
        <v>17</v>
      </c>
      <c r="E9" s="23"/>
      <c r="F9" s="17"/>
      <c r="G9" s="23"/>
      <c r="H9" s="23"/>
      <c r="I9" s="16" t="s">
        <v>18</v>
      </c>
      <c r="J9" s="17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6" t="s">
        <v>19</v>
      </c>
      <c r="E10" s="23"/>
      <c r="F10" s="17" t="s">
        <v>20</v>
      </c>
      <c r="G10" s="23"/>
      <c r="H10" s="23"/>
      <c r="I10" s="16" t="s">
        <v>21</v>
      </c>
      <c r="J10" s="102" t="str">
        <f aca="false">'Rekapitulace stavby'!AN8</f>
        <v>26. 8. 2023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23</v>
      </c>
      <c r="E12" s="23"/>
      <c r="F12" s="23"/>
      <c r="G12" s="23"/>
      <c r="H12" s="23"/>
      <c r="I12" s="16" t="s">
        <v>24</v>
      </c>
      <c r="J12" s="17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7" t="s">
        <v>25</v>
      </c>
      <c r="F13" s="23"/>
      <c r="G13" s="23"/>
      <c r="H13" s="23"/>
      <c r="I13" s="16" t="s">
        <v>26</v>
      </c>
      <c r="J13" s="17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6" t="s">
        <v>27</v>
      </c>
      <c r="E15" s="23"/>
      <c r="F15" s="23"/>
      <c r="G15" s="23"/>
      <c r="H15" s="23"/>
      <c r="I15" s="16" t="s">
        <v>24</v>
      </c>
      <c r="J15" s="18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3" t="str">
        <f aca="false">'Rekapitulace stavby'!E14</f>
        <v>Vyplň údaj</v>
      </c>
      <c r="F16" s="103"/>
      <c r="G16" s="103"/>
      <c r="H16" s="103"/>
      <c r="I16" s="16" t="s">
        <v>26</v>
      </c>
      <c r="J16" s="18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6" t="s">
        <v>29</v>
      </c>
      <c r="E18" s="23"/>
      <c r="F18" s="23"/>
      <c r="G18" s="23"/>
      <c r="H18" s="23"/>
      <c r="I18" s="16" t="s">
        <v>24</v>
      </c>
      <c r="J18" s="17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7" t="s">
        <v>30</v>
      </c>
      <c r="F19" s="23"/>
      <c r="G19" s="23"/>
      <c r="H19" s="23"/>
      <c r="I19" s="16" t="s">
        <v>26</v>
      </c>
      <c r="J19" s="17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6" t="s">
        <v>32</v>
      </c>
      <c r="E21" s="23"/>
      <c r="F21" s="23"/>
      <c r="G21" s="23"/>
      <c r="H21" s="23"/>
      <c r="I21" s="16" t="s">
        <v>24</v>
      </c>
      <c r="J21" s="17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7" t="s">
        <v>30</v>
      </c>
      <c r="F22" s="23"/>
      <c r="G22" s="23"/>
      <c r="H22" s="23"/>
      <c r="I22" s="16" t="s">
        <v>26</v>
      </c>
      <c r="J22" s="17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6" t="s">
        <v>33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7" customFormat="true" ht="16.5" hidden="false" customHeight="true" outlineLevel="0" collapsed="false">
      <c r="A25" s="104"/>
      <c r="B25" s="105"/>
      <c r="C25" s="104"/>
      <c r="D25" s="104"/>
      <c r="E25" s="21"/>
      <c r="F25" s="21"/>
      <c r="G25" s="21"/>
      <c r="H25" s="21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8" t="s">
        <v>34</v>
      </c>
      <c r="E28" s="23"/>
      <c r="F28" s="23"/>
      <c r="G28" s="23"/>
      <c r="H28" s="23"/>
      <c r="I28" s="23"/>
      <c r="J28" s="109" t="n">
        <f aca="false">ROUND(J137,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10" t="s">
        <v>36</v>
      </c>
      <c r="G30" s="23"/>
      <c r="H30" s="23"/>
      <c r="I30" s="110" t="s">
        <v>35</v>
      </c>
      <c r="J30" s="110" t="s">
        <v>37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1" t="s">
        <v>38</v>
      </c>
      <c r="E31" s="16" t="s">
        <v>39</v>
      </c>
      <c r="F31" s="112" t="n">
        <f aca="false">ROUND((SUM(BE137:BE399)),  2)</f>
        <v>0</v>
      </c>
      <c r="G31" s="23"/>
      <c r="H31" s="23"/>
      <c r="I31" s="113" t="n">
        <v>0.21</v>
      </c>
      <c r="J31" s="112" t="n">
        <f aca="false">ROUND(((SUM(BE137:BE399))*I31),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6" t="s">
        <v>40</v>
      </c>
      <c r="F32" s="112" t="n">
        <f aca="false">ROUND((SUM(BF137:BF399)),  2)</f>
        <v>0</v>
      </c>
      <c r="G32" s="23"/>
      <c r="H32" s="23"/>
      <c r="I32" s="113" t="n">
        <v>0.15</v>
      </c>
      <c r="J32" s="112" t="n">
        <f aca="false">ROUND(((SUM(BF137:BF399))*I32),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6" t="s">
        <v>41</v>
      </c>
      <c r="F33" s="112" t="n">
        <f aca="false">ROUND((SUM(BG137:BG399)),  2)</f>
        <v>0</v>
      </c>
      <c r="G33" s="23"/>
      <c r="H33" s="23"/>
      <c r="I33" s="113" t="n">
        <v>0.21</v>
      </c>
      <c r="J33" s="112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6" t="s">
        <v>42</v>
      </c>
      <c r="F34" s="112" t="n">
        <f aca="false">ROUND((SUM(BH137:BH399)),  2)</f>
        <v>0</v>
      </c>
      <c r="G34" s="23"/>
      <c r="H34" s="23"/>
      <c r="I34" s="113" t="n">
        <v>0.15</v>
      </c>
      <c r="J34" s="112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43</v>
      </c>
      <c r="F35" s="112" t="n">
        <f aca="false">ROUND((SUM(BI137:BI399)),  2)</f>
        <v>0</v>
      </c>
      <c r="G35" s="23"/>
      <c r="H35" s="23"/>
      <c r="I35" s="113" t="n">
        <v>0</v>
      </c>
      <c r="J35" s="112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4"/>
      <c r="D37" s="115" t="s">
        <v>44</v>
      </c>
      <c r="E37" s="64"/>
      <c r="F37" s="64"/>
      <c r="G37" s="116" t="s">
        <v>45</v>
      </c>
      <c r="H37" s="117" t="s">
        <v>46</v>
      </c>
      <c r="I37" s="64"/>
      <c r="J37" s="118" t="n">
        <f aca="false">SUM(J28:J35)</f>
        <v>0</v>
      </c>
      <c r="K37" s="119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7"/>
      <c r="L39" s="7"/>
    </row>
    <row r="40" customFormat="false" ht="14.4" hidden="false" customHeight="true" outlineLevel="0" collapsed="false">
      <c r="B40" s="7"/>
      <c r="L40" s="7"/>
    </row>
    <row r="41" customFormat="false" ht="14.4" hidden="false" customHeight="true" outlineLevel="0" collapsed="false">
      <c r="B41" s="7"/>
      <c r="L41" s="7"/>
    </row>
    <row r="42" customFormat="false" ht="14.4" hidden="false" customHeight="true" outlineLevel="0" collapsed="false">
      <c r="B42" s="7"/>
      <c r="L42" s="7"/>
    </row>
    <row r="43" customFormat="false" ht="14.4" hidden="false" customHeight="true" outlineLevel="0" collapsed="false">
      <c r="B43" s="7"/>
      <c r="L43" s="7"/>
    </row>
    <row r="44" customFormat="false" ht="14.4" hidden="false" customHeight="true" outlineLevel="0" collapsed="false">
      <c r="B44" s="7"/>
      <c r="L44" s="7"/>
    </row>
    <row r="45" customFormat="false" ht="14.4" hidden="false" customHeight="true" outlineLevel="0" collapsed="false">
      <c r="B45" s="7"/>
      <c r="L45" s="7"/>
    </row>
    <row r="46" customFormat="false" ht="14.4" hidden="false" customHeight="true" outlineLevel="0" collapsed="false">
      <c r="B46" s="7"/>
      <c r="L46" s="7"/>
    </row>
    <row r="47" customFormat="false" ht="14.4" hidden="false" customHeight="true" outlineLevel="0" collapsed="false">
      <c r="B47" s="7"/>
      <c r="L47" s="7"/>
    </row>
    <row r="48" customFormat="false" ht="14.4" hidden="false" customHeight="true" outlineLevel="0" collapsed="false">
      <c r="B48" s="7"/>
      <c r="L48" s="7"/>
    </row>
    <row r="49" customFormat="false" ht="14.4" hidden="false" customHeight="true" outlineLevel="0" collapsed="false">
      <c r="B49" s="7"/>
      <c r="L49" s="7"/>
    </row>
    <row r="50" s="28" customFormat="true" ht="14.4" hidden="false" customHeight="true" outlineLevel="0" collapsed="false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7"/>
      <c r="L51" s="7"/>
    </row>
    <row r="52" customFormat="false" ht="12.8" hidden="false" customHeight="false" outlineLevel="0" collapsed="false">
      <c r="B52" s="7"/>
      <c r="L52" s="7"/>
    </row>
    <row r="53" customFormat="false" ht="12.8" hidden="false" customHeight="false" outlineLevel="0" collapsed="false">
      <c r="B53" s="7"/>
      <c r="L53" s="7"/>
    </row>
    <row r="54" customFormat="false" ht="12.8" hidden="false" customHeight="false" outlineLevel="0" collapsed="false">
      <c r="B54" s="7"/>
      <c r="L54" s="7"/>
    </row>
    <row r="55" customFormat="false" ht="12.8" hidden="false" customHeight="false" outlineLevel="0" collapsed="false">
      <c r="B55" s="7"/>
      <c r="L55" s="7"/>
    </row>
    <row r="56" customFormat="false" ht="12.8" hidden="false" customHeight="false" outlineLevel="0" collapsed="false">
      <c r="B56" s="7"/>
      <c r="L56" s="7"/>
    </row>
    <row r="57" customFormat="false" ht="12.8" hidden="false" customHeight="false" outlineLevel="0" collapsed="false">
      <c r="B57" s="7"/>
      <c r="L57" s="7"/>
    </row>
    <row r="58" customFormat="false" ht="12.8" hidden="false" customHeight="false" outlineLevel="0" collapsed="false">
      <c r="B58" s="7"/>
      <c r="L58" s="7"/>
    </row>
    <row r="59" customFormat="false" ht="12.8" hidden="false" customHeight="false" outlineLevel="0" collapsed="false">
      <c r="B59" s="7"/>
      <c r="L59" s="7"/>
    </row>
    <row r="60" customFormat="false" ht="12.8" hidden="false" customHeight="false" outlineLevel="0" collapsed="false">
      <c r="B60" s="7"/>
      <c r="L60" s="7"/>
    </row>
    <row r="61" s="28" customFormat="true" ht="12.8" hidden="false" customHeight="false" outlineLevel="0" collapsed="false">
      <c r="A61" s="23"/>
      <c r="B61" s="24"/>
      <c r="C61" s="23"/>
      <c r="D61" s="43" t="s">
        <v>49</v>
      </c>
      <c r="E61" s="26"/>
      <c r="F61" s="120" t="s">
        <v>50</v>
      </c>
      <c r="G61" s="43" t="s">
        <v>49</v>
      </c>
      <c r="H61" s="26"/>
      <c r="I61" s="26"/>
      <c r="J61" s="121" t="s">
        <v>50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7"/>
      <c r="L62" s="7"/>
    </row>
    <row r="63" customFormat="false" ht="12.8" hidden="false" customHeight="false" outlineLevel="0" collapsed="false">
      <c r="B63" s="7"/>
      <c r="L63" s="7"/>
    </row>
    <row r="64" customFormat="false" ht="12.8" hidden="false" customHeight="false" outlineLevel="0" collapsed="false">
      <c r="B64" s="7"/>
      <c r="L64" s="7"/>
    </row>
    <row r="65" s="28" customFormat="true" ht="12.8" hidden="false" customHeight="false" outlineLevel="0" collapsed="false">
      <c r="A65" s="23"/>
      <c r="B65" s="24"/>
      <c r="C65" s="23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7"/>
      <c r="L66" s="7"/>
    </row>
    <row r="67" customFormat="false" ht="12.8" hidden="false" customHeight="false" outlineLevel="0" collapsed="false">
      <c r="B67" s="7"/>
      <c r="L67" s="7"/>
    </row>
    <row r="68" customFormat="false" ht="12.8" hidden="false" customHeight="false" outlineLevel="0" collapsed="false">
      <c r="B68" s="7"/>
      <c r="L68" s="7"/>
    </row>
    <row r="69" customFormat="false" ht="12.8" hidden="false" customHeight="false" outlineLevel="0" collapsed="false">
      <c r="B69" s="7"/>
      <c r="L69" s="7"/>
    </row>
    <row r="70" customFormat="false" ht="12.8" hidden="false" customHeight="false" outlineLevel="0" collapsed="false">
      <c r="B70" s="7"/>
      <c r="L70" s="7"/>
    </row>
    <row r="71" customFormat="false" ht="12.8" hidden="false" customHeight="false" outlineLevel="0" collapsed="false">
      <c r="B71" s="7"/>
      <c r="L71" s="7"/>
    </row>
    <row r="72" customFormat="false" ht="12.8" hidden="false" customHeight="false" outlineLevel="0" collapsed="false">
      <c r="B72" s="7"/>
      <c r="L72" s="7"/>
    </row>
    <row r="73" customFormat="false" ht="12.8" hidden="false" customHeight="false" outlineLevel="0" collapsed="false">
      <c r="B73" s="7"/>
      <c r="L73" s="7"/>
    </row>
    <row r="74" customFormat="false" ht="12.8" hidden="false" customHeight="false" outlineLevel="0" collapsed="false">
      <c r="B74" s="7"/>
      <c r="L74" s="7"/>
    </row>
    <row r="75" customFormat="false" ht="12.8" hidden="false" customHeight="false" outlineLevel="0" collapsed="false">
      <c r="B75" s="7"/>
      <c r="L75" s="7"/>
    </row>
    <row r="76" s="28" customFormat="true" ht="12.8" hidden="false" customHeight="false" outlineLevel="0" collapsed="false">
      <c r="A76" s="23"/>
      <c r="B76" s="24"/>
      <c r="C76" s="23"/>
      <c r="D76" s="43" t="s">
        <v>49</v>
      </c>
      <c r="E76" s="26"/>
      <c r="F76" s="120" t="s">
        <v>50</v>
      </c>
      <c r="G76" s="43" t="s">
        <v>49</v>
      </c>
      <c r="H76" s="26"/>
      <c r="I76" s="26"/>
      <c r="J76" s="121" t="s">
        <v>50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8" t="s">
        <v>82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6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101" t="str">
        <f aca="false">E7</f>
        <v>Oprava bytu č.21</v>
      </c>
      <c r="F85" s="101"/>
      <c r="G85" s="101"/>
      <c r="H85" s="101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17" t="str">
        <f aca="false">F10</f>
        <v>Josefská 21,Brno</v>
      </c>
      <c r="G87" s="23"/>
      <c r="H87" s="23"/>
      <c r="I87" s="16" t="s">
        <v>21</v>
      </c>
      <c r="J87" s="102" t="str">
        <f aca="false">IF(J10="","",J10)</f>
        <v>26. 8. 2023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17" t="str">
        <f aca="false">E13</f>
        <v>MmBrna,OSM, Husova 3,Brno</v>
      </c>
      <c r="G89" s="23"/>
      <c r="H89" s="23"/>
      <c r="I89" s="16" t="s">
        <v>29</v>
      </c>
      <c r="J89" s="122" t="str">
        <f aca="false">E19</f>
        <v>Radka Volková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17" t="str">
        <f aca="false">IF(E16="","",E16)</f>
        <v>Vyplň údaj</v>
      </c>
      <c r="G90" s="23"/>
      <c r="H90" s="23"/>
      <c r="I90" s="16" t="s">
        <v>32</v>
      </c>
      <c r="J90" s="122" t="str">
        <f aca="false">E22</f>
        <v>Radka Volková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3" t="s">
        <v>83</v>
      </c>
      <c r="D92" s="114"/>
      <c r="E92" s="114"/>
      <c r="F92" s="114"/>
      <c r="G92" s="114"/>
      <c r="H92" s="114"/>
      <c r="I92" s="114"/>
      <c r="J92" s="124" t="s">
        <v>84</v>
      </c>
      <c r="K92" s="114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5" t="s">
        <v>85</v>
      </c>
      <c r="D94" s="23"/>
      <c r="E94" s="23"/>
      <c r="F94" s="23"/>
      <c r="G94" s="23"/>
      <c r="H94" s="23"/>
      <c r="I94" s="23"/>
      <c r="J94" s="109" t="n">
        <f aca="false">J137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4" t="s">
        <v>86</v>
      </c>
    </row>
    <row r="95" s="126" customFormat="true" ht="24.95" hidden="false" customHeight="true" outlineLevel="0" collapsed="false">
      <c r="B95" s="127"/>
      <c r="D95" s="128" t="s">
        <v>87</v>
      </c>
      <c r="E95" s="129"/>
      <c r="F95" s="129"/>
      <c r="G95" s="129"/>
      <c r="H95" s="129"/>
      <c r="I95" s="129"/>
      <c r="J95" s="130" t="n">
        <f aca="false">J138</f>
        <v>0</v>
      </c>
      <c r="L95" s="127"/>
    </row>
    <row r="96" s="131" customFormat="true" ht="19.9" hidden="false" customHeight="true" outlineLevel="0" collapsed="false">
      <c r="B96" s="132"/>
      <c r="D96" s="133" t="s">
        <v>88</v>
      </c>
      <c r="E96" s="134"/>
      <c r="F96" s="134"/>
      <c r="G96" s="134"/>
      <c r="H96" s="134"/>
      <c r="I96" s="134"/>
      <c r="J96" s="135" t="n">
        <f aca="false">J139</f>
        <v>0</v>
      </c>
      <c r="L96" s="132"/>
    </row>
    <row r="97" s="131" customFormat="true" ht="19.9" hidden="false" customHeight="true" outlineLevel="0" collapsed="false">
      <c r="B97" s="132"/>
      <c r="D97" s="133" t="s">
        <v>89</v>
      </c>
      <c r="E97" s="134"/>
      <c r="F97" s="134"/>
      <c r="G97" s="134"/>
      <c r="H97" s="134"/>
      <c r="I97" s="134"/>
      <c r="J97" s="135" t="n">
        <f aca="false">J144</f>
        <v>0</v>
      </c>
      <c r="L97" s="132"/>
    </row>
    <row r="98" s="131" customFormat="true" ht="19.9" hidden="false" customHeight="true" outlineLevel="0" collapsed="false">
      <c r="B98" s="132"/>
      <c r="D98" s="133" t="s">
        <v>90</v>
      </c>
      <c r="E98" s="134"/>
      <c r="F98" s="134"/>
      <c r="G98" s="134"/>
      <c r="H98" s="134"/>
      <c r="I98" s="134"/>
      <c r="J98" s="135" t="n">
        <f aca="false">J164</f>
        <v>0</v>
      </c>
      <c r="L98" s="132"/>
    </row>
    <row r="99" s="131" customFormat="true" ht="19.9" hidden="false" customHeight="true" outlineLevel="0" collapsed="false">
      <c r="B99" s="132"/>
      <c r="D99" s="133" t="s">
        <v>91</v>
      </c>
      <c r="E99" s="134"/>
      <c r="F99" s="134"/>
      <c r="G99" s="134"/>
      <c r="H99" s="134"/>
      <c r="I99" s="134"/>
      <c r="J99" s="135" t="n">
        <f aca="false">J180</f>
        <v>0</v>
      </c>
      <c r="L99" s="132"/>
    </row>
    <row r="100" s="131" customFormat="true" ht="19.9" hidden="false" customHeight="true" outlineLevel="0" collapsed="false">
      <c r="B100" s="132"/>
      <c r="D100" s="133" t="s">
        <v>92</v>
      </c>
      <c r="E100" s="134"/>
      <c r="F100" s="134"/>
      <c r="G100" s="134"/>
      <c r="H100" s="134"/>
      <c r="I100" s="134"/>
      <c r="J100" s="135" t="n">
        <f aca="false">J186</f>
        <v>0</v>
      </c>
      <c r="L100" s="132"/>
    </row>
    <row r="101" s="126" customFormat="true" ht="24.95" hidden="false" customHeight="true" outlineLevel="0" collapsed="false">
      <c r="B101" s="127"/>
      <c r="D101" s="128" t="s">
        <v>93</v>
      </c>
      <c r="E101" s="129"/>
      <c r="F101" s="129"/>
      <c r="G101" s="129"/>
      <c r="H101" s="129"/>
      <c r="I101" s="129"/>
      <c r="J101" s="130" t="n">
        <f aca="false">J188</f>
        <v>0</v>
      </c>
      <c r="L101" s="127"/>
    </row>
    <row r="102" s="131" customFormat="true" ht="19.9" hidden="false" customHeight="true" outlineLevel="0" collapsed="false">
      <c r="B102" s="132"/>
      <c r="D102" s="133" t="s">
        <v>94</v>
      </c>
      <c r="E102" s="134"/>
      <c r="F102" s="134"/>
      <c r="G102" s="134"/>
      <c r="H102" s="134"/>
      <c r="I102" s="134"/>
      <c r="J102" s="135" t="n">
        <f aca="false">J189</f>
        <v>0</v>
      </c>
      <c r="L102" s="132"/>
    </row>
    <row r="103" s="131" customFormat="true" ht="19.9" hidden="false" customHeight="true" outlineLevel="0" collapsed="false">
      <c r="B103" s="132"/>
      <c r="D103" s="133" t="s">
        <v>95</v>
      </c>
      <c r="E103" s="134"/>
      <c r="F103" s="134"/>
      <c r="G103" s="134"/>
      <c r="H103" s="134"/>
      <c r="I103" s="134"/>
      <c r="J103" s="135" t="n">
        <f aca="false">J202</f>
        <v>0</v>
      </c>
      <c r="L103" s="132"/>
    </row>
    <row r="104" s="131" customFormat="true" ht="19.9" hidden="false" customHeight="true" outlineLevel="0" collapsed="false">
      <c r="B104" s="132"/>
      <c r="D104" s="133" t="s">
        <v>96</v>
      </c>
      <c r="E104" s="134"/>
      <c r="F104" s="134"/>
      <c r="G104" s="134"/>
      <c r="H104" s="134"/>
      <c r="I104" s="134"/>
      <c r="J104" s="135" t="n">
        <f aca="false">J224</f>
        <v>0</v>
      </c>
      <c r="L104" s="132"/>
    </row>
    <row r="105" s="131" customFormat="true" ht="19.9" hidden="false" customHeight="true" outlineLevel="0" collapsed="false">
      <c r="B105" s="132"/>
      <c r="D105" s="133" t="s">
        <v>97</v>
      </c>
      <c r="E105" s="134"/>
      <c r="F105" s="134"/>
      <c r="G105" s="134"/>
      <c r="H105" s="134"/>
      <c r="I105" s="134"/>
      <c r="J105" s="135" t="n">
        <f aca="false">J229</f>
        <v>0</v>
      </c>
      <c r="L105" s="132"/>
    </row>
    <row r="106" s="131" customFormat="true" ht="19.9" hidden="false" customHeight="true" outlineLevel="0" collapsed="false">
      <c r="B106" s="132"/>
      <c r="D106" s="133" t="s">
        <v>98</v>
      </c>
      <c r="E106" s="134"/>
      <c r="F106" s="134"/>
      <c r="G106" s="134"/>
      <c r="H106" s="134"/>
      <c r="I106" s="134"/>
      <c r="J106" s="135" t="n">
        <f aca="false">J246</f>
        <v>0</v>
      </c>
      <c r="L106" s="132"/>
    </row>
    <row r="107" s="131" customFormat="true" ht="19.9" hidden="false" customHeight="true" outlineLevel="0" collapsed="false">
      <c r="B107" s="132"/>
      <c r="D107" s="133" t="s">
        <v>99</v>
      </c>
      <c r="E107" s="134"/>
      <c r="F107" s="134"/>
      <c r="G107" s="134"/>
      <c r="H107" s="134"/>
      <c r="I107" s="134"/>
      <c r="J107" s="135" t="n">
        <f aca="false">J249</f>
        <v>0</v>
      </c>
      <c r="L107" s="132"/>
    </row>
    <row r="108" s="131" customFormat="true" ht="19.9" hidden="false" customHeight="true" outlineLevel="0" collapsed="false">
      <c r="B108" s="132"/>
      <c r="D108" s="133" t="s">
        <v>100</v>
      </c>
      <c r="E108" s="134"/>
      <c r="F108" s="134"/>
      <c r="G108" s="134"/>
      <c r="H108" s="134"/>
      <c r="I108" s="134"/>
      <c r="J108" s="135" t="n">
        <f aca="false">J252</f>
        <v>0</v>
      </c>
      <c r="L108" s="132"/>
    </row>
    <row r="109" s="131" customFormat="true" ht="19.9" hidden="false" customHeight="true" outlineLevel="0" collapsed="false">
      <c r="B109" s="132"/>
      <c r="D109" s="133" t="s">
        <v>101</v>
      </c>
      <c r="E109" s="134"/>
      <c r="F109" s="134"/>
      <c r="G109" s="134"/>
      <c r="H109" s="134"/>
      <c r="I109" s="134"/>
      <c r="J109" s="135" t="n">
        <f aca="false">J298</f>
        <v>0</v>
      </c>
      <c r="L109" s="132"/>
    </row>
    <row r="110" s="131" customFormat="true" ht="19.9" hidden="false" customHeight="true" outlineLevel="0" collapsed="false">
      <c r="B110" s="132"/>
      <c r="D110" s="133" t="s">
        <v>102</v>
      </c>
      <c r="E110" s="134"/>
      <c r="F110" s="134"/>
      <c r="G110" s="134"/>
      <c r="H110" s="134"/>
      <c r="I110" s="134"/>
      <c r="J110" s="135" t="n">
        <f aca="false">J307</f>
        <v>0</v>
      </c>
      <c r="L110" s="132"/>
    </row>
    <row r="111" s="131" customFormat="true" ht="19.9" hidden="false" customHeight="true" outlineLevel="0" collapsed="false">
      <c r="B111" s="132"/>
      <c r="D111" s="133" t="s">
        <v>103</v>
      </c>
      <c r="E111" s="134"/>
      <c r="F111" s="134"/>
      <c r="G111" s="134"/>
      <c r="H111" s="134"/>
      <c r="I111" s="134"/>
      <c r="J111" s="135" t="n">
        <f aca="false">J320</f>
        <v>0</v>
      </c>
      <c r="L111" s="132"/>
    </row>
    <row r="112" s="131" customFormat="true" ht="19.9" hidden="false" customHeight="true" outlineLevel="0" collapsed="false">
      <c r="B112" s="132"/>
      <c r="D112" s="133" t="s">
        <v>104</v>
      </c>
      <c r="E112" s="134"/>
      <c r="F112" s="134"/>
      <c r="G112" s="134"/>
      <c r="H112" s="134"/>
      <c r="I112" s="134"/>
      <c r="J112" s="135" t="n">
        <f aca="false">J340</f>
        <v>0</v>
      </c>
      <c r="L112" s="132"/>
    </row>
    <row r="113" s="131" customFormat="true" ht="19.9" hidden="false" customHeight="true" outlineLevel="0" collapsed="false">
      <c r="B113" s="132"/>
      <c r="D113" s="133" t="s">
        <v>105</v>
      </c>
      <c r="E113" s="134"/>
      <c r="F113" s="134"/>
      <c r="G113" s="134"/>
      <c r="H113" s="134"/>
      <c r="I113" s="134"/>
      <c r="J113" s="135" t="n">
        <f aca="false">J355</f>
        <v>0</v>
      </c>
      <c r="L113" s="132"/>
    </row>
    <row r="114" s="131" customFormat="true" ht="19.9" hidden="false" customHeight="true" outlineLevel="0" collapsed="false">
      <c r="B114" s="132"/>
      <c r="D114" s="133" t="s">
        <v>106</v>
      </c>
      <c r="E114" s="134"/>
      <c r="F114" s="134"/>
      <c r="G114" s="134"/>
      <c r="H114" s="134"/>
      <c r="I114" s="134"/>
      <c r="J114" s="135" t="n">
        <f aca="false">J363</f>
        <v>0</v>
      </c>
      <c r="L114" s="132"/>
    </row>
    <row r="115" s="126" customFormat="true" ht="24.95" hidden="false" customHeight="true" outlineLevel="0" collapsed="false">
      <c r="B115" s="127"/>
      <c r="D115" s="128" t="s">
        <v>107</v>
      </c>
      <c r="E115" s="129"/>
      <c r="F115" s="129"/>
      <c r="G115" s="129"/>
      <c r="H115" s="129"/>
      <c r="I115" s="129"/>
      <c r="J115" s="130" t="n">
        <f aca="false">J382</f>
        <v>0</v>
      </c>
      <c r="L115" s="127"/>
    </row>
    <row r="116" s="126" customFormat="true" ht="24.95" hidden="false" customHeight="true" outlineLevel="0" collapsed="false">
      <c r="B116" s="127"/>
      <c r="D116" s="128" t="s">
        <v>108</v>
      </c>
      <c r="E116" s="129"/>
      <c r="F116" s="129"/>
      <c r="G116" s="129"/>
      <c r="H116" s="129"/>
      <c r="I116" s="129"/>
      <c r="J116" s="130" t="n">
        <f aca="false">J393</f>
        <v>0</v>
      </c>
      <c r="L116" s="127"/>
    </row>
    <row r="117" s="131" customFormat="true" ht="19.9" hidden="false" customHeight="true" outlineLevel="0" collapsed="false">
      <c r="B117" s="132"/>
      <c r="D117" s="133" t="s">
        <v>109</v>
      </c>
      <c r="E117" s="134"/>
      <c r="F117" s="134"/>
      <c r="G117" s="134"/>
      <c r="H117" s="134"/>
      <c r="I117" s="134"/>
      <c r="J117" s="135" t="n">
        <f aca="false">J394</f>
        <v>0</v>
      </c>
      <c r="L117" s="132"/>
    </row>
    <row r="118" s="131" customFormat="true" ht="19.9" hidden="false" customHeight="true" outlineLevel="0" collapsed="false">
      <c r="B118" s="132"/>
      <c r="D118" s="133" t="s">
        <v>110</v>
      </c>
      <c r="E118" s="134"/>
      <c r="F118" s="134"/>
      <c r="G118" s="134"/>
      <c r="H118" s="134"/>
      <c r="I118" s="134"/>
      <c r="J118" s="135" t="n">
        <f aca="false">J396</f>
        <v>0</v>
      </c>
      <c r="L118" s="132"/>
    </row>
    <row r="119" s="131" customFormat="true" ht="19.9" hidden="false" customHeight="true" outlineLevel="0" collapsed="false">
      <c r="B119" s="132"/>
      <c r="D119" s="133" t="s">
        <v>111</v>
      </c>
      <c r="E119" s="134"/>
      <c r="F119" s="134"/>
      <c r="G119" s="134"/>
      <c r="H119" s="134"/>
      <c r="I119" s="134"/>
      <c r="J119" s="135" t="n">
        <f aca="false">J398</f>
        <v>0</v>
      </c>
      <c r="L119" s="132"/>
    </row>
    <row r="120" s="28" customFormat="true" ht="21.85" hidden="false" customHeight="true" outlineLevel="0" collapsed="false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40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="28" customFormat="true" ht="6.95" hidden="false" customHeight="true" outlineLevel="0" collapsed="false">
      <c r="A121" s="23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0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5" s="28" customFormat="true" ht="6.95" hidden="false" customHeight="true" outlineLevel="0" collapsed="false">
      <c r="A125" s="23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0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="28" customFormat="true" ht="24.95" hidden="false" customHeight="true" outlineLevel="0" collapsed="false">
      <c r="A126" s="23"/>
      <c r="B126" s="24"/>
      <c r="C126" s="8" t="s">
        <v>112</v>
      </c>
      <c r="D126" s="23"/>
      <c r="E126" s="23"/>
      <c r="F126" s="23"/>
      <c r="G126" s="23"/>
      <c r="H126" s="23"/>
      <c r="I126" s="23"/>
      <c r="J126" s="23"/>
      <c r="K126" s="23"/>
      <c r="L126" s="40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="28" customFormat="true" ht="6.95" hidden="false" customHeight="true" outlineLevel="0" collapsed="false">
      <c r="A127" s="23"/>
      <c r="B127" s="24"/>
      <c r="C127" s="23"/>
      <c r="D127" s="23"/>
      <c r="E127" s="23"/>
      <c r="F127" s="23"/>
      <c r="G127" s="23"/>
      <c r="H127" s="23"/>
      <c r="I127" s="23"/>
      <c r="J127" s="23"/>
      <c r="K127" s="23"/>
      <c r="L127" s="40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="28" customFormat="true" ht="12" hidden="false" customHeight="true" outlineLevel="0" collapsed="false">
      <c r="A128" s="23"/>
      <c r="B128" s="24"/>
      <c r="C128" s="16" t="s">
        <v>15</v>
      </c>
      <c r="D128" s="23"/>
      <c r="E128" s="23"/>
      <c r="F128" s="23"/>
      <c r="G128" s="23"/>
      <c r="H128" s="23"/>
      <c r="I128" s="23"/>
      <c r="J128" s="23"/>
      <c r="K128" s="23"/>
      <c r="L128" s="40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="28" customFormat="true" ht="16.5" hidden="false" customHeight="true" outlineLevel="0" collapsed="false">
      <c r="A129" s="23"/>
      <c r="B129" s="24"/>
      <c r="C129" s="23"/>
      <c r="D129" s="23"/>
      <c r="E129" s="101" t="str">
        <f aca="false">E7</f>
        <v>Oprava bytu č.21</v>
      </c>
      <c r="F129" s="101"/>
      <c r="G129" s="101"/>
      <c r="H129" s="101"/>
      <c r="I129" s="23"/>
      <c r="J129" s="23"/>
      <c r="K129" s="23"/>
      <c r="L129" s="40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="28" customFormat="true" ht="6.95" hidden="false" customHeight="true" outlineLevel="0" collapsed="false">
      <c r="A130" s="23"/>
      <c r="B130" s="24"/>
      <c r="C130" s="23"/>
      <c r="D130" s="23"/>
      <c r="E130" s="23"/>
      <c r="F130" s="23"/>
      <c r="G130" s="23"/>
      <c r="H130" s="23"/>
      <c r="I130" s="23"/>
      <c r="J130" s="23"/>
      <c r="K130" s="23"/>
      <c r="L130" s="40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="28" customFormat="true" ht="12" hidden="false" customHeight="true" outlineLevel="0" collapsed="false">
      <c r="A131" s="23"/>
      <c r="B131" s="24"/>
      <c r="C131" s="16" t="s">
        <v>19</v>
      </c>
      <c r="D131" s="23"/>
      <c r="E131" s="23"/>
      <c r="F131" s="17" t="str">
        <f aca="false">F10</f>
        <v>Josefská 21,Brno</v>
      </c>
      <c r="G131" s="23"/>
      <c r="H131" s="23"/>
      <c r="I131" s="16" t="s">
        <v>21</v>
      </c>
      <c r="J131" s="102" t="str">
        <f aca="false">IF(J10="","",J10)</f>
        <v>26. 8. 2023</v>
      </c>
      <c r="K131" s="23"/>
      <c r="L131" s="40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="28" customFormat="true" ht="6.95" hidden="false" customHeight="true" outlineLevel="0" collapsed="false">
      <c r="A132" s="23"/>
      <c r="B132" s="24"/>
      <c r="C132" s="23"/>
      <c r="D132" s="23"/>
      <c r="E132" s="23"/>
      <c r="F132" s="23"/>
      <c r="G132" s="23"/>
      <c r="H132" s="23"/>
      <c r="I132" s="23"/>
      <c r="J132" s="23"/>
      <c r="K132" s="23"/>
      <c r="L132" s="40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="28" customFormat="true" ht="15.15" hidden="false" customHeight="true" outlineLevel="0" collapsed="false">
      <c r="A133" s="23"/>
      <c r="B133" s="24"/>
      <c r="C133" s="16" t="s">
        <v>23</v>
      </c>
      <c r="D133" s="23"/>
      <c r="E133" s="23"/>
      <c r="F133" s="17" t="str">
        <f aca="false">E13</f>
        <v>MmBrna,OSM, Husova 3,Brno</v>
      </c>
      <c r="G133" s="23"/>
      <c r="H133" s="23"/>
      <c r="I133" s="16" t="s">
        <v>29</v>
      </c>
      <c r="J133" s="122" t="str">
        <f aca="false">E19</f>
        <v>Radka Volková</v>
      </c>
      <c r="K133" s="23"/>
      <c r="L133" s="40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="28" customFormat="true" ht="15.15" hidden="false" customHeight="true" outlineLevel="0" collapsed="false">
      <c r="A134" s="23"/>
      <c r="B134" s="24"/>
      <c r="C134" s="16" t="s">
        <v>27</v>
      </c>
      <c r="D134" s="23"/>
      <c r="E134" s="23"/>
      <c r="F134" s="17" t="str">
        <f aca="false">IF(E16="","",E16)</f>
        <v>Vyplň údaj</v>
      </c>
      <c r="G134" s="23"/>
      <c r="H134" s="23"/>
      <c r="I134" s="16" t="s">
        <v>32</v>
      </c>
      <c r="J134" s="122" t="str">
        <f aca="false">E22</f>
        <v>Radka Volková</v>
      </c>
      <c r="K134" s="23"/>
      <c r="L134" s="40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="28" customFormat="true" ht="10.3" hidden="false" customHeight="true" outlineLevel="0" collapsed="false">
      <c r="A135" s="23"/>
      <c r="B135" s="24"/>
      <c r="C135" s="23"/>
      <c r="D135" s="23"/>
      <c r="E135" s="23"/>
      <c r="F135" s="23"/>
      <c r="G135" s="23"/>
      <c r="H135" s="23"/>
      <c r="I135" s="23"/>
      <c r="J135" s="23"/>
      <c r="K135" s="23"/>
      <c r="L135" s="40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</row>
    <row r="136" s="142" customFormat="true" ht="29.3" hidden="false" customHeight="true" outlineLevel="0" collapsed="false">
      <c r="A136" s="136"/>
      <c r="B136" s="137"/>
      <c r="C136" s="138" t="s">
        <v>113</v>
      </c>
      <c r="D136" s="139" t="s">
        <v>59</v>
      </c>
      <c r="E136" s="139" t="s">
        <v>55</v>
      </c>
      <c r="F136" s="139" t="s">
        <v>56</v>
      </c>
      <c r="G136" s="139" t="s">
        <v>114</v>
      </c>
      <c r="H136" s="139" t="s">
        <v>115</v>
      </c>
      <c r="I136" s="139" t="s">
        <v>116</v>
      </c>
      <c r="J136" s="139" t="s">
        <v>84</v>
      </c>
      <c r="K136" s="140" t="s">
        <v>117</v>
      </c>
      <c r="L136" s="141"/>
      <c r="M136" s="69"/>
      <c r="N136" s="70" t="s">
        <v>38</v>
      </c>
      <c r="O136" s="70" t="s">
        <v>118</v>
      </c>
      <c r="P136" s="70" t="s">
        <v>119</v>
      </c>
      <c r="Q136" s="70" t="s">
        <v>120</v>
      </c>
      <c r="R136" s="70" t="s">
        <v>121</v>
      </c>
      <c r="S136" s="70" t="s">
        <v>122</v>
      </c>
      <c r="T136" s="71" t="s">
        <v>123</v>
      </c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</row>
    <row r="137" s="28" customFormat="true" ht="22.8" hidden="false" customHeight="true" outlineLevel="0" collapsed="false">
      <c r="A137" s="23"/>
      <c r="B137" s="24"/>
      <c r="C137" s="77" t="s">
        <v>124</v>
      </c>
      <c r="D137" s="23"/>
      <c r="E137" s="23"/>
      <c r="F137" s="23"/>
      <c r="G137" s="23"/>
      <c r="H137" s="23"/>
      <c r="I137" s="23"/>
      <c r="J137" s="143" t="n">
        <f aca="false">BK137</f>
        <v>0</v>
      </c>
      <c r="K137" s="23"/>
      <c r="L137" s="24"/>
      <c r="M137" s="72"/>
      <c r="N137" s="59"/>
      <c r="O137" s="73"/>
      <c r="P137" s="144" t="n">
        <f aca="false">P138+P188+P382+P393</f>
        <v>0</v>
      </c>
      <c r="Q137" s="73"/>
      <c r="R137" s="144" t="n">
        <f aca="false">R138+R188+R382+R393</f>
        <v>7.28884999</v>
      </c>
      <c r="S137" s="73"/>
      <c r="T137" s="145" t="n">
        <f aca="false">T138+T188+T382+T393</f>
        <v>5.46494736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T137" s="4" t="s">
        <v>73</v>
      </c>
      <c r="AU137" s="4" t="s">
        <v>86</v>
      </c>
      <c r="BK137" s="146" t="n">
        <f aca="false">BK138+BK188+BK382+BK393</f>
        <v>0</v>
      </c>
    </row>
    <row r="138" s="147" customFormat="true" ht="25.9" hidden="false" customHeight="true" outlineLevel="0" collapsed="false">
      <c r="B138" s="148"/>
      <c r="D138" s="149" t="s">
        <v>73</v>
      </c>
      <c r="E138" s="150" t="s">
        <v>125</v>
      </c>
      <c r="F138" s="150" t="s">
        <v>126</v>
      </c>
      <c r="I138" s="151"/>
      <c r="J138" s="152" t="n">
        <f aca="false">BK138</f>
        <v>0</v>
      </c>
      <c r="L138" s="148"/>
      <c r="M138" s="153"/>
      <c r="N138" s="154"/>
      <c r="O138" s="154"/>
      <c r="P138" s="155" t="n">
        <f aca="false">P139+P144+P164+P180+P186</f>
        <v>0</v>
      </c>
      <c r="Q138" s="154"/>
      <c r="R138" s="155" t="n">
        <f aca="false">R139+R144+R164+R180+R186</f>
        <v>4.8745482</v>
      </c>
      <c r="S138" s="154"/>
      <c r="T138" s="156" t="n">
        <f aca="false">T139+T144+T164+T180+T186</f>
        <v>5.00083</v>
      </c>
      <c r="AR138" s="149" t="s">
        <v>79</v>
      </c>
      <c r="AT138" s="157" t="s">
        <v>73</v>
      </c>
      <c r="AU138" s="157" t="s">
        <v>74</v>
      </c>
      <c r="AY138" s="149" t="s">
        <v>127</v>
      </c>
      <c r="BK138" s="158" t="n">
        <f aca="false">BK139+BK144+BK164+BK180+BK186</f>
        <v>0</v>
      </c>
    </row>
    <row r="139" s="147" customFormat="true" ht="22.8" hidden="false" customHeight="true" outlineLevel="0" collapsed="false">
      <c r="B139" s="148"/>
      <c r="D139" s="149" t="s">
        <v>73</v>
      </c>
      <c r="E139" s="159" t="s">
        <v>128</v>
      </c>
      <c r="F139" s="159" t="s">
        <v>129</v>
      </c>
      <c r="I139" s="151"/>
      <c r="J139" s="160" t="n">
        <f aca="false">BK139</f>
        <v>0</v>
      </c>
      <c r="L139" s="148"/>
      <c r="M139" s="153"/>
      <c r="N139" s="154"/>
      <c r="O139" s="154"/>
      <c r="P139" s="155" t="n">
        <f aca="false">SUM(P140:P143)</f>
        <v>0</v>
      </c>
      <c r="Q139" s="154"/>
      <c r="R139" s="155" t="n">
        <f aca="false">SUM(R140:R143)</f>
        <v>0.166887</v>
      </c>
      <c r="S139" s="154"/>
      <c r="T139" s="156" t="n">
        <f aca="false">SUM(T140:T143)</f>
        <v>0</v>
      </c>
      <c r="AR139" s="149" t="s">
        <v>79</v>
      </c>
      <c r="AT139" s="157" t="s">
        <v>73</v>
      </c>
      <c r="AU139" s="157" t="s">
        <v>79</v>
      </c>
      <c r="AY139" s="149" t="s">
        <v>127</v>
      </c>
      <c r="BK139" s="158" t="n">
        <f aca="false">SUM(BK140:BK143)</f>
        <v>0</v>
      </c>
    </row>
    <row r="140" s="28" customFormat="true" ht="33" hidden="false" customHeight="true" outlineLevel="0" collapsed="false">
      <c r="A140" s="23"/>
      <c r="B140" s="161"/>
      <c r="C140" s="162" t="s">
        <v>79</v>
      </c>
      <c r="D140" s="162" t="s">
        <v>130</v>
      </c>
      <c r="E140" s="163" t="s">
        <v>131</v>
      </c>
      <c r="F140" s="164" t="s">
        <v>132</v>
      </c>
      <c r="G140" s="165" t="s">
        <v>133</v>
      </c>
      <c r="H140" s="166" t="n">
        <v>2.1</v>
      </c>
      <c r="I140" s="167"/>
      <c r="J140" s="168" t="n">
        <f aca="false">ROUND(I140*H140,2)</f>
        <v>0</v>
      </c>
      <c r="K140" s="164" t="s">
        <v>134</v>
      </c>
      <c r="L140" s="24"/>
      <c r="M140" s="169"/>
      <c r="N140" s="170" t="s">
        <v>40</v>
      </c>
      <c r="O140" s="61"/>
      <c r="P140" s="171" t="n">
        <f aca="false">O140*H140</f>
        <v>0</v>
      </c>
      <c r="Q140" s="171" t="n">
        <v>0.07921</v>
      </c>
      <c r="R140" s="171" t="n">
        <f aca="false">Q140*H140</f>
        <v>0.166341</v>
      </c>
      <c r="S140" s="171" t="n">
        <v>0</v>
      </c>
      <c r="T140" s="172" t="n">
        <f aca="false">S140*H140</f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73" t="s">
        <v>135</v>
      </c>
      <c r="AT140" s="173" t="s">
        <v>130</v>
      </c>
      <c r="AU140" s="173" t="s">
        <v>136</v>
      </c>
      <c r="AY140" s="4" t="s">
        <v>127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4" t="s">
        <v>136</v>
      </c>
      <c r="BK140" s="174" t="n">
        <f aca="false">ROUND(I140*H140,2)</f>
        <v>0</v>
      </c>
      <c r="BL140" s="4" t="s">
        <v>135</v>
      </c>
      <c r="BM140" s="173" t="s">
        <v>137</v>
      </c>
    </row>
    <row r="141" s="175" customFormat="true" ht="12.8" hidden="false" customHeight="false" outlineLevel="0" collapsed="false">
      <c r="B141" s="176"/>
      <c r="D141" s="177" t="s">
        <v>138</v>
      </c>
      <c r="E141" s="178"/>
      <c r="F141" s="179" t="s">
        <v>139</v>
      </c>
      <c r="H141" s="180" t="n">
        <v>2.1</v>
      </c>
      <c r="I141" s="181"/>
      <c r="L141" s="176"/>
      <c r="M141" s="182"/>
      <c r="N141" s="183"/>
      <c r="O141" s="183"/>
      <c r="P141" s="183"/>
      <c r="Q141" s="183"/>
      <c r="R141" s="183"/>
      <c r="S141" s="183"/>
      <c r="T141" s="184"/>
      <c r="AT141" s="178" t="s">
        <v>138</v>
      </c>
      <c r="AU141" s="178" t="s">
        <v>136</v>
      </c>
      <c r="AV141" s="175" t="s">
        <v>136</v>
      </c>
      <c r="AW141" s="175" t="s">
        <v>31</v>
      </c>
      <c r="AX141" s="175" t="s">
        <v>79</v>
      </c>
      <c r="AY141" s="178" t="s">
        <v>127</v>
      </c>
    </row>
    <row r="142" s="28" customFormat="true" ht="24.15" hidden="false" customHeight="true" outlineLevel="0" collapsed="false">
      <c r="A142" s="23"/>
      <c r="B142" s="161"/>
      <c r="C142" s="162" t="s">
        <v>136</v>
      </c>
      <c r="D142" s="162" t="s">
        <v>130</v>
      </c>
      <c r="E142" s="163" t="s">
        <v>140</v>
      </c>
      <c r="F142" s="164" t="s">
        <v>141</v>
      </c>
      <c r="G142" s="165" t="s">
        <v>142</v>
      </c>
      <c r="H142" s="166" t="n">
        <v>4.2</v>
      </c>
      <c r="I142" s="167"/>
      <c r="J142" s="168" t="n">
        <f aca="false">ROUND(I142*H142,2)</f>
        <v>0</v>
      </c>
      <c r="K142" s="164" t="s">
        <v>134</v>
      </c>
      <c r="L142" s="24"/>
      <c r="M142" s="169"/>
      <c r="N142" s="170" t="s">
        <v>40</v>
      </c>
      <c r="O142" s="61"/>
      <c r="P142" s="171" t="n">
        <f aca="false">O142*H142</f>
        <v>0</v>
      </c>
      <c r="Q142" s="171" t="n">
        <v>0.00013</v>
      </c>
      <c r="R142" s="171" t="n">
        <f aca="false">Q142*H142</f>
        <v>0.000546</v>
      </c>
      <c r="S142" s="171" t="n">
        <v>0</v>
      </c>
      <c r="T142" s="172" t="n">
        <f aca="false"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73" t="s">
        <v>135</v>
      </c>
      <c r="AT142" s="173" t="s">
        <v>130</v>
      </c>
      <c r="AU142" s="173" t="s">
        <v>136</v>
      </c>
      <c r="AY142" s="4" t="s">
        <v>127</v>
      </c>
      <c r="BE142" s="174" t="n">
        <f aca="false">IF(N142="základní",J142,0)</f>
        <v>0</v>
      </c>
      <c r="BF142" s="174" t="n">
        <f aca="false">IF(N142="snížená",J142,0)</f>
        <v>0</v>
      </c>
      <c r="BG142" s="174" t="n">
        <f aca="false">IF(N142="zákl. přenesená",J142,0)</f>
        <v>0</v>
      </c>
      <c r="BH142" s="174" t="n">
        <f aca="false">IF(N142="sníž. přenesená",J142,0)</f>
        <v>0</v>
      </c>
      <c r="BI142" s="174" t="n">
        <f aca="false">IF(N142="nulová",J142,0)</f>
        <v>0</v>
      </c>
      <c r="BJ142" s="4" t="s">
        <v>136</v>
      </c>
      <c r="BK142" s="174" t="n">
        <f aca="false">ROUND(I142*H142,2)</f>
        <v>0</v>
      </c>
      <c r="BL142" s="4" t="s">
        <v>135</v>
      </c>
      <c r="BM142" s="173" t="s">
        <v>143</v>
      </c>
    </row>
    <row r="143" s="175" customFormat="true" ht="12.8" hidden="false" customHeight="false" outlineLevel="0" collapsed="false">
      <c r="B143" s="176"/>
      <c r="D143" s="177" t="s">
        <v>138</v>
      </c>
      <c r="E143" s="178"/>
      <c r="F143" s="179" t="s">
        <v>144</v>
      </c>
      <c r="H143" s="180" t="n">
        <v>4.2</v>
      </c>
      <c r="I143" s="181"/>
      <c r="L143" s="176"/>
      <c r="M143" s="182"/>
      <c r="N143" s="183"/>
      <c r="O143" s="183"/>
      <c r="P143" s="183"/>
      <c r="Q143" s="183"/>
      <c r="R143" s="183"/>
      <c r="S143" s="183"/>
      <c r="T143" s="184"/>
      <c r="AT143" s="178" t="s">
        <v>138</v>
      </c>
      <c r="AU143" s="178" t="s">
        <v>136</v>
      </c>
      <c r="AV143" s="175" t="s">
        <v>136</v>
      </c>
      <c r="AW143" s="175" t="s">
        <v>31</v>
      </c>
      <c r="AX143" s="175" t="s">
        <v>79</v>
      </c>
      <c r="AY143" s="178" t="s">
        <v>127</v>
      </c>
    </row>
    <row r="144" s="147" customFormat="true" ht="22.8" hidden="false" customHeight="true" outlineLevel="0" collapsed="false">
      <c r="B144" s="148"/>
      <c r="D144" s="149" t="s">
        <v>73</v>
      </c>
      <c r="E144" s="159" t="s">
        <v>145</v>
      </c>
      <c r="F144" s="159" t="s">
        <v>146</v>
      </c>
      <c r="I144" s="151"/>
      <c r="J144" s="160" t="n">
        <f aca="false">BK144</f>
        <v>0</v>
      </c>
      <c r="L144" s="148"/>
      <c r="M144" s="153"/>
      <c r="N144" s="154"/>
      <c r="O144" s="154"/>
      <c r="P144" s="155" t="n">
        <f aca="false">SUM(P145:P163)</f>
        <v>0</v>
      </c>
      <c r="Q144" s="154"/>
      <c r="R144" s="155" t="n">
        <f aca="false">SUM(R145:R163)</f>
        <v>4.7055592</v>
      </c>
      <c r="S144" s="154"/>
      <c r="T144" s="156" t="n">
        <f aca="false">SUM(T145:T163)</f>
        <v>0</v>
      </c>
      <c r="AR144" s="149" t="s">
        <v>79</v>
      </c>
      <c r="AT144" s="157" t="s">
        <v>73</v>
      </c>
      <c r="AU144" s="157" t="s">
        <v>79</v>
      </c>
      <c r="AY144" s="149" t="s">
        <v>127</v>
      </c>
      <c r="BK144" s="158" t="n">
        <f aca="false">SUM(BK145:BK163)</f>
        <v>0</v>
      </c>
    </row>
    <row r="145" s="28" customFormat="true" ht="24.15" hidden="false" customHeight="true" outlineLevel="0" collapsed="false">
      <c r="A145" s="23"/>
      <c r="B145" s="161"/>
      <c r="C145" s="162" t="s">
        <v>128</v>
      </c>
      <c r="D145" s="162" t="s">
        <v>130</v>
      </c>
      <c r="E145" s="163" t="s">
        <v>147</v>
      </c>
      <c r="F145" s="164" t="s">
        <v>148</v>
      </c>
      <c r="G145" s="165" t="s">
        <v>133</v>
      </c>
      <c r="H145" s="166" t="n">
        <v>51.2</v>
      </c>
      <c r="I145" s="167"/>
      <c r="J145" s="168" t="n">
        <f aca="false">ROUND(I145*H145,2)</f>
        <v>0</v>
      </c>
      <c r="K145" s="164"/>
      <c r="L145" s="24"/>
      <c r="M145" s="169"/>
      <c r="N145" s="170" t="s">
        <v>40</v>
      </c>
      <c r="O145" s="61"/>
      <c r="P145" s="171" t="n">
        <f aca="false">O145*H145</f>
        <v>0</v>
      </c>
      <c r="Q145" s="171" t="n">
        <v>0.0057</v>
      </c>
      <c r="R145" s="171" t="n">
        <f aca="false">Q145*H145</f>
        <v>0.29184</v>
      </c>
      <c r="S145" s="171" t="n">
        <v>0</v>
      </c>
      <c r="T145" s="172" t="n">
        <f aca="false"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73" t="s">
        <v>135</v>
      </c>
      <c r="AT145" s="173" t="s">
        <v>130</v>
      </c>
      <c r="AU145" s="173" t="s">
        <v>136</v>
      </c>
      <c r="AY145" s="4" t="s">
        <v>127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4" t="s">
        <v>136</v>
      </c>
      <c r="BK145" s="174" t="n">
        <f aca="false">ROUND(I145*H145,2)</f>
        <v>0</v>
      </c>
      <c r="BL145" s="4" t="s">
        <v>135</v>
      </c>
      <c r="BM145" s="173" t="s">
        <v>149</v>
      </c>
    </row>
    <row r="146" s="175" customFormat="true" ht="12.8" hidden="false" customHeight="false" outlineLevel="0" collapsed="false">
      <c r="B146" s="176"/>
      <c r="D146" s="177" t="s">
        <v>138</v>
      </c>
      <c r="E146" s="178"/>
      <c r="F146" s="179" t="s">
        <v>150</v>
      </c>
      <c r="H146" s="180" t="n">
        <v>51.2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78" t="s">
        <v>138</v>
      </c>
      <c r="AU146" s="178" t="s">
        <v>136</v>
      </c>
      <c r="AV146" s="175" t="s">
        <v>136</v>
      </c>
      <c r="AW146" s="175" t="s">
        <v>31</v>
      </c>
      <c r="AX146" s="175" t="s">
        <v>79</v>
      </c>
      <c r="AY146" s="178" t="s">
        <v>127</v>
      </c>
    </row>
    <row r="147" s="28" customFormat="true" ht="21.75" hidden="false" customHeight="true" outlineLevel="0" collapsed="false">
      <c r="A147" s="23"/>
      <c r="B147" s="161"/>
      <c r="C147" s="162" t="s">
        <v>135</v>
      </c>
      <c r="D147" s="162" t="s">
        <v>130</v>
      </c>
      <c r="E147" s="163" t="s">
        <v>151</v>
      </c>
      <c r="F147" s="164" t="s">
        <v>152</v>
      </c>
      <c r="G147" s="165" t="s">
        <v>133</v>
      </c>
      <c r="H147" s="166" t="n">
        <v>5.95</v>
      </c>
      <c r="I147" s="167"/>
      <c r="J147" s="168" t="n">
        <f aca="false">ROUND(I147*H147,2)</f>
        <v>0</v>
      </c>
      <c r="K147" s="164" t="s">
        <v>134</v>
      </c>
      <c r="L147" s="24"/>
      <c r="M147" s="169"/>
      <c r="N147" s="170" t="s">
        <v>40</v>
      </c>
      <c r="O147" s="61"/>
      <c r="P147" s="171" t="n">
        <f aca="false">O147*H147</f>
        <v>0</v>
      </c>
      <c r="Q147" s="171" t="n">
        <v>0.056</v>
      </c>
      <c r="R147" s="171" t="n">
        <f aca="false">Q147*H147</f>
        <v>0.3332</v>
      </c>
      <c r="S147" s="171" t="n">
        <v>0</v>
      </c>
      <c r="T147" s="172" t="n">
        <f aca="false"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73" t="s">
        <v>135</v>
      </c>
      <c r="AT147" s="173" t="s">
        <v>130</v>
      </c>
      <c r="AU147" s="173" t="s">
        <v>136</v>
      </c>
      <c r="AY147" s="4" t="s">
        <v>127</v>
      </c>
      <c r="BE147" s="174" t="n">
        <f aca="false">IF(N147="základní",J147,0)</f>
        <v>0</v>
      </c>
      <c r="BF147" s="174" t="n">
        <f aca="false">IF(N147="snížená",J147,0)</f>
        <v>0</v>
      </c>
      <c r="BG147" s="174" t="n">
        <f aca="false">IF(N147="zákl. přenesená",J147,0)</f>
        <v>0</v>
      </c>
      <c r="BH147" s="174" t="n">
        <f aca="false">IF(N147="sníž. přenesená",J147,0)</f>
        <v>0</v>
      </c>
      <c r="BI147" s="174" t="n">
        <f aca="false">IF(N147="nulová",J147,0)</f>
        <v>0</v>
      </c>
      <c r="BJ147" s="4" t="s">
        <v>136</v>
      </c>
      <c r="BK147" s="174" t="n">
        <f aca="false">ROUND(I147*H147,2)</f>
        <v>0</v>
      </c>
      <c r="BL147" s="4" t="s">
        <v>135</v>
      </c>
      <c r="BM147" s="173" t="s">
        <v>153</v>
      </c>
    </row>
    <row r="148" s="175" customFormat="true" ht="12.8" hidden="false" customHeight="false" outlineLevel="0" collapsed="false">
      <c r="B148" s="176"/>
      <c r="D148" s="177" t="s">
        <v>138</v>
      </c>
      <c r="E148" s="178"/>
      <c r="F148" s="179" t="s">
        <v>154</v>
      </c>
      <c r="H148" s="180" t="n">
        <v>5.5</v>
      </c>
      <c r="I148" s="181"/>
      <c r="L148" s="176"/>
      <c r="M148" s="182"/>
      <c r="N148" s="183"/>
      <c r="O148" s="183"/>
      <c r="P148" s="183"/>
      <c r="Q148" s="183"/>
      <c r="R148" s="183"/>
      <c r="S148" s="183"/>
      <c r="T148" s="184"/>
      <c r="AT148" s="178" t="s">
        <v>138</v>
      </c>
      <c r="AU148" s="178" t="s">
        <v>136</v>
      </c>
      <c r="AV148" s="175" t="s">
        <v>136</v>
      </c>
      <c r="AW148" s="175" t="s">
        <v>31</v>
      </c>
      <c r="AX148" s="175" t="s">
        <v>74</v>
      </c>
      <c r="AY148" s="178" t="s">
        <v>127</v>
      </c>
    </row>
    <row r="149" s="175" customFormat="true" ht="12.8" hidden="false" customHeight="false" outlineLevel="0" collapsed="false">
      <c r="B149" s="176"/>
      <c r="D149" s="177" t="s">
        <v>138</v>
      </c>
      <c r="E149" s="178"/>
      <c r="F149" s="179" t="s">
        <v>155</v>
      </c>
      <c r="H149" s="180" t="n">
        <v>0.45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78" t="s">
        <v>138</v>
      </c>
      <c r="AU149" s="178" t="s">
        <v>136</v>
      </c>
      <c r="AV149" s="175" t="s">
        <v>136</v>
      </c>
      <c r="AW149" s="175" t="s">
        <v>31</v>
      </c>
      <c r="AX149" s="175" t="s">
        <v>74</v>
      </c>
      <c r="AY149" s="178" t="s">
        <v>127</v>
      </c>
    </row>
    <row r="150" s="185" customFormat="true" ht="12.8" hidden="false" customHeight="false" outlineLevel="0" collapsed="false">
      <c r="B150" s="186"/>
      <c r="D150" s="177" t="s">
        <v>138</v>
      </c>
      <c r="E150" s="187"/>
      <c r="F150" s="188" t="s">
        <v>156</v>
      </c>
      <c r="H150" s="189" t="n">
        <v>5.95</v>
      </c>
      <c r="I150" s="190"/>
      <c r="L150" s="186"/>
      <c r="M150" s="191"/>
      <c r="N150" s="192"/>
      <c r="O150" s="192"/>
      <c r="P150" s="192"/>
      <c r="Q150" s="192"/>
      <c r="R150" s="192"/>
      <c r="S150" s="192"/>
      <c r="T150" s="193"/>
      <c r="AT150" s="187" t="s">
        <v>138</v>
      </c>
      <c r="AU150" s="187" t="s">
        <v>136</v>
      </c>
      <c r="AV150" s="185" t="s">
        <v>135</v>
      </c>
      <c r="AW150" s="185" t="s">
        <v>31</v>
      </c>
      <c r="AX150" s="185" t="s">
        <v>79</v>
      </c>
      <c r="AY150" s="187" t="s">
        <v>127</v>
      </c>
    </row>
    <row r="151" s="28" customFormat="true" ht="24.15" hidden="false" customHeight="true" outlineLevel="0" collapsed="false">
      <c r="A151" s="23"/>
      <c r="B151" s="161"/>
      <c r="C151" s="162" t="s">
        <v>157</v>
      </c>
      <c r="D151" s="162" t="s">
        <v>130</v>
      </c>
      <c r="E151" s="163" t="s">
        <v>158</v>
      </c>
      <c r="F151" s="164" t="s">
        <v>159</v>
      </c>
      <c r="G151" s="165" t="s">
        <v>133</v>
      </c>
      <c r="H151" s="166" t="n">
        <v>24.94</v>
      </c>
      <c r="I151" s="167"/>
      <c r="J151" s="168" t="n">
        <f aca="false">ROUND(I151*H151,2)</f>
        <v>0</v>
      </c>
      <c r="K151" s="164" t="s">
        <v>134</v>
      </c>
      <c r="L151" s="24"/>
      <c r="M151" s="169"/>
      <c r="N151" s="170" t="s">
        <v>40</v>
      </c>
      <c r="O151" s="61"/>
      <c r="P151" s="171" t="n">
        <f aca="false">O151*H151</f>
        <v>0</v>
      </c>
      <c r="Q151" s="171" t="n">
        <v>0.01838</v>
      </c>
      <c r="R151" s="171" t="n">
        <f aca="false">Q151*H151</f>
        <v>0.4583972</v>
      </c>
      <c r="S151" s="171" t="n">
        <v>0</v>
      </c>
      <c r="T151" s="172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3" t="s">
        <v>135</v>
      </c>
      <c r="AT151" s="173" t="s">
        <v>130</v>
      </c>
      <c r="AU151" s="173" t="s">
        <v>136</v>
      </c>
      <c r="AY151" s="4" t="s">
        <v>127</v>
      </c>
      <c r="BE151" s="174" t="n">
        <f aca="false">IF(N151="základní",J151,0)</f>
        <v>0</v>
      </c>
      <c r="BF151" s="174" t="n">
        <f aca="false">IF(N151="snížená",J151,0)</f>
        <v>0</v>
      </c>
      <c r="BG151" s="174" t="n">
        <f aca="false">IF(N151="zákl. přenesená",J151,0)</f>
        <v>0</v>
      </c>
      <c r="BH151" s="174" t="n">
        <f aca="false">IF(N151="sníž. přenesená",J151,0)</f>
        <v>0</v>
      </c>
      <c r="BI151" s="174" t="n">
        <f aca="false">IF(N151="nulová",J151,0)</f>
        <v>0</v>
      </c>
      <c r="BJ151" s="4" t="s">
        <v>136</v>
      </c>
      <c r="BK151" s="174" t="n">
        <f aca="false">ROUND(I151*H151,2)</f>
        <v>0</v>
      </c>
      <c r="BL151" s="4" t="s">
        <v>135</v>
      </c>
      <c r="BM151" s="173" t="s">
        <v>160</v>
      </c>
    </row>
    <row r="152" s="175" customFormat="true" ht="12.8" hidden="false" customHeight="false" outlineLevel="0" collapsed="false">
      <c r="B152" s="176"/>
      <c r="D152" s="177" t="s">
        <v>138</v>
      </c>
      <c r="E152" s="178"/>
      <c r="F152" s="179" t="s">
        <v>161</v>
      </c>
      <c r="H152" s="180" t="n">
        <v>2.04</v>
      </c>
      <c r="I152" s="181"/>
      <c r="L152" s="176"/>
      <c r="M152" s="182"/>
      <c r="N152" s="183"/>
      <c r="O152" s="183"/>
      <c r="P152" s="183"/>
      <c r="Q152" s="183"/>
      <c r="R152" s="183"/>
      <c r="S152" s="183"/>
      <c r="T152" s="184"/>
      <c r="AT152" s="178" t="s">
        <v>138</v>
      </c>
      <c r="AU152" s="178" t="s">
        <v>136</v>
      </c>
      <c r="AV152" s="175" t="s">
        <v>136</v>
      </c>
      <c r="AW152" s="175" t="s">
        <v>31</v>
      </c>
      <c r="AX152" s="175" t="s">
        <v>74</v>
      </c>
      <c r="AY152" s="178" t="s">
        <v>127</v>
      </c>
    </row>
    <row r="153" s="175" customFormat="true" ht="19.25" hidden="false" customHeight="false" outlineLevel="0" collapsed="false">
      <c r="B153" s="176"/>
      <c r="D153" s="177" t="s">
        <v>138</v>
      </c>
      <c r="E153" s="178"/>
      <c r="F153" s="179" t="s">
        <v>162</v>
      </c>
      <c r="H153" s="180" t="n">
        <v>18.7</v>
      </c>
      <c r="I153" s="181"/>
      <c r="L153" s="176"/>
      <c r="M153" s="182"/>
      <c r="N153" s="183"/>
      <c r="O153" s="183"/>
      <c r="P153" s="183"/>
      <c r="Q153" s="183"/>
      <c r="R153" s="183"/>
      <c r="S153" s="183"/>
      <c r="T153" s="184"/>
      <c r="AT153" s="178" t="s">
        <v>138</v>
      </c>
      <c r="AU153" s="178" t="s">
        <v>136</v>
      </c>
      <c r="AV153" s="175" t="s">
        <v>136</v>
      </c>
      <c r="AW153" s="175" t="s">
        <v>31</v>
      </c>
      <c r="AX153" s="175" t="s">
        <v>74</v>
      </c>
      <c r="AY153" s="178" t="s">
        <v>127</v>
      </c>
    </row>
    <row r="154" s="175" customFormat="true" ht="12.8" hidden="false" customHeight="false" outlineLevel="0" collapsed="false">
      <c r="B154" s="176"/>
      <c r="D154" s="177" t="s">
        <v>138</v>
      </c>
      <c r="E154" s="178"/>
      <c r="F154" s="179" t="s">
        <v>163</v>
      </c>
      <c r="H154" s="180" t="n">
        <v>4.2</v>
      </c>
      <c r="I154" s="181"/>
      <c r="L154" s="176"/>
      <c r="M154" s="182"/>
      <c r="N154" s="183"/>
      <c r="O154" s="183"/>
      <c r="P154" s="183"/>
      <c r="Q154" s="183"/>
      <c r="R154" s="183"/>
      <c r="S154" s="183"/>
      <c r="T154" s="184"/>
      <c r="AT154" s="178" t="s">
        <v>138</v>
      </c>
      <c r="AU154" s="178" t="s">
        <v>136</v>
      </c>
      <c r="AV154" s="175" t="s">
        <v>136</v>
      </c>
      <c r="AW154" s="175" t="s">
        <v>31</v>
      </c>
      <c r="AX154" s="175" t="s">
        <v>74</v>
      </c>
      <c r="AY154" s="178" t="s">
        <v>127</v>
      </c>
    </row>
    <row r="155" s="185" customFormat="true" ht="12.8" hidden="false" customHeight="false" outlineLevel="0" collapsed="false">
      <c r="B155" s="186"/>
      <c r="D155" s="177" t="s">
        <v>138</v>
      </c>
      <c r="E155" s="187"/>
      <c r="F155" s="194" t="s">
        <v>156</v>
      </c>
      <c r="H155" s="189" t="n">
        <v>24.94</v>
      </c>
      <c r="I155" s="190"/>
      <c r="L155" s="186"/>
      <c r="M155" s="191"/>
      <c r="N155" s="192"/>
      <c r="O155" s="192"/>
      <c r="P155" s="192"/>
      <c r="Q155" s="192"/>
      <c r="R155" s="192"/>
      <c r="S155" s="192"/>
      <c r="T155" s="193"/>
      <c r="AT155" s="187" t="s">
        <v>138</v>
      </c>
      <c r="AU155" s="187" t="s">
        <v>136</v>
      </c>
      <c r="AV155" s="185" t="s">
        <v>135</v>
      </c>
      <c r="AW155" s="185" t="s">
        <v>31</v>
      </c>
      <c r="AX155" s="185" t="s">
        <v>79</v>
      </c>
      <c r="AY155" s="187" t="s">
        <v>127</v>
      </c>
    </row>
    <row r="156" s="28" customFormat="true" ht="24.15" hidden="false" customHeight="true" outlineLevel="0" collapsed="false">
      <c r="A156" s="23"/>
      <c r="B156" s="161"/>
      <c r="C156" s="162" t="s">
        <v>145</v>
      </c>
      <c r="D156" s="162" t="s">
        <v>130</v>
      </c>
      <c r="E156" s="163" t="s">
        <v>164</v>
      </c>
      <c r="F156" s="195" t="s">
        <v>165</v>
      </c>
      <c r="G156" s="165" t="s">
        <v>133</v>
      </c>
      <c r="H156" s="166" t="n">
        <v>213.066</v>
      </c>
      <c r="I156" s="167"/>
      <c r="J156" s="168" t="n">
        <f aca="false">ROUND(I156*H156,2)</f>
        <v>0</v>
      </c>
      <c r="K156" s="164" t="s">
        <v>134</v>
      </c>
      <c r="L156" s="24"/>
      <c r="M156" s="169"/>
      <c r="N156" s="170" t="s">
        <v>40</v>
      </c>
      <c r="O156" s="61"/>
      <c r="P156" s="171" t="n">
        <f aca="false">O156*H156</f>
        <v>0</v>
      </c>
      <c r="Q156" s="171" t="n">
        <v>0.017</v>
      </c>
      <c r="R156" s="171" t="n">
        <f aca="false">Q156*H156</f>
        <v>3.622122</v>
      </c>
      <c r="S156" s="171" t="n">
        <v>0</v>
      </c>
      <c r="T156" s="172" t="n">
        <f aca="false"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73" t="s">
        <v>135</v>
      </c>
      <c r="AT156" s="173" t="s">
        <v>130</v>
      </c>
      <c r="AU156" s="173" t="s">
        <v>136</v>
      </c>
      <c r="AY156" s="4" t="s">
        <v>127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4" t="s">
        <v>136</v>
      </c>
      <c r="BK156" s="174" t="n">
        <f aca="false">ROUND(I156*H156,2)</f>
        <v>0</v>
      </c>
      <c r="BL156" s="4" t="s">
        <v>135</v>
      </c>
      <c r="BM156" s="173" t="s">
        <v>166</v>
      </c>
    </row>
    <row r="157" s="175" customFormat="true" ht="12.8" hidden="false" customHeight="false" outlineLevel="0" collapsed="false">
      <c r="B157" s="176"/>
      <c r="D157" s="177" t="s">
        <v>138</v>
      </c>
      <c r="E157" s="178"/>
      <c r="F157" s="179" t="s">
        <v>167</v>
      </c>
      <c r="H157" s="180" t="n">
        <v>22.15</v>
      </c>
      <c r="I157" s="181"/>
      <c r="L157" s="176"/>
      <c r="M157" s="182"/>
      <c r="N157" s="183"/>
      <c r="O157" s="183"/>
      <c r="P157" s="183"/>
      <c r="Q157" s="183"/>
      <c r="R157" s="183"/>
      <c r="S157" s="183"/>
      <c r="T157" s="184"/>
      <c r="AT157" s="178" t="s">
        <v>138</v>
      </c>
      <c r="AU157" s="178" t="s">
        <v>136</v>
      </c>
      <c r="AV157" s="175" t="s">
        <v>136</v>
      </c>
      <c r="AW157" s="175" t="s">
        <v>31</v>
      </c>
      <c r="AX157" s="175" t="s">
        <v>74</v>
      </c>
      <c r="AY157" s="178" t="s">
        <v>127</v>
      </c>
    </row>
    <row r="158" s="175" customFormat="true" ht="19.25" hidden="false" customHeight="false" outlineLevel="0" collapsed="false">
      <c r="B158" s="176"/>
      <c r="D158" s="177" t="s">
        <v>138</v>
      </c>
      <c r="E158" s="178"/>
      <c r="F158" s="179" t="s">
        <v>168</v>
      </c>
      <c r="H158" s="180" t="n">
        <v>19.205</v>
      </c>
      <c r="I158" s="181"/>
      <c r="L158" s="176"/>
      <c r="M158" s="182"/>
      <c r="N158" s="183"/>
      <c r="O158" s="183"/>
      <c r="P158" s="183"/>
      <c r="Q158" s="183"/>
      <c r="R158" s="183"/>
      <c r="S158" s="183"/>
      <c r="T158" s="184"/>
      <c r="AT158" s="178" t="s">
        <v>138</v>
      </c>
      <c r="AU158" s="178" t="s">
        <v>136</v>
      </c>
      <c r="AV158" s="175" t="s">
        <v>136</v>
      </c>
      <c r="AW158" s="175" t="s">
        <v>31</v>
      </c>
      <c r="AX158" s="175" t="s">
        <v>74</v>
      </c>
      <c r="AY158" s="178" t="s">
        <v>127</v>
      </c>
    </row>
    <row r="159" s="175" customFormat="true" ht="12.8" hidden="false" customHeight="false" outlineLevel="0" collapsed="false">
      <c r="B159" s="176"/>
      <c r="D159" s="177" t="s">
        <v>138</v>
      </c>
      <c r="E159" s="178"/>
      <c r="F159" s="179" t="s">
        <v>169</v>
      </c>
      <c r="H159" s="180" t="n">
        <v>47.265</v>
      </c>
      <c r="I159" s="181"/>
      <c r="L159" s="176"/>
      <c r="M159" s="182"/>
      <c r="N159" s="183"/>
      <c r="O159" s="183"/>
      <c r="P159" s="183"/>
      <c r="Q159" s="183"/>
      <c r="R159" s="183"/>
      <c r="S159" s="183"/>
      <c r="T159" s="184"/>
      <c r="AT159" s="178" t="s">
        <v>138</v>
      </c>
      <c r="AU159" s="178" t="s">
        <v>136</v>
      </c>
      <c r="AV159" s="175" t="s">
        <v>136</v>
      </c>
      <c r="AW159" s="175" t="s">
        <v>31</v>
      </c>
      <c r="AX159" s="175" t="s">
        <v>74</v>
      </c>
      <c r="AY159" s="178" t="s">
        <v>127</v>
      </c>
    </row>
    <row r="160" s="175" customFormat="true" ht="19.25" hidden="false" customHeight="false" outlineLevel="0" collapsed="false">
      <c r="B160" s="176"/>
      <c r="D160" s="177" t="s">
        <v>138</v>
      </c>
      <c r="E160" s="178"/>
      <c r="F160" s="179" t="s">
        <v>170</v>
      </c>
      <c r="H160" s="180" t="n">
        <v>124.446</v>
      </c>
      <c r="I160" s="181"/>
      <c r="L160" s="176"/>
      <c r="M160" s="182"/>
      <c r="N160" s="183"/>
      <c r="O160" s="183"/>
      <c r="P160" s="183"/>
      <c r="Q160" s="183"/>
      <c r="R160" s="183"/>
      <c r="S160" s="183"/>
      <c r="T160" s="184"/>
      <c r="AT160" s="178" t="s">
        <v>138</v>
      </c>
      <c r="AU160" s="178" t="s">
        <v>136</v>
      </c>
      <c r="AV160" s="175" t="s">
        <v>136</v>
      </c>
      <c r="AW160" s="175" t="s">
        <v>31</v>
      </c>
      <c r="AX160" s="175" t="s">
        <v>74</v>
      </c>
      <c r="AY160" s="178" t="s">
        <v>127</v>
      </c>
    </row>
    <row r="161" s="185" customFormat="true" ht="12.8" hidden="false" customHeight="false" outlineLevel="0" collapsed="false">
      <c r="B161" s="186"/>
      <c r="D161" s="177" t="s">
        <v>138</v>
      </c>
      <c r="E161" s="187"/>
      <c r="F161" s="188" t="s">
        <v>156</v>
      </c>
      <c r="H161" s="189" t="n">
        <v>213.066</v>
      </c>
      <c r="I161" s="190"/>
      <c r="L161" s="186"/>
      <c r="M161" s="191"/>
      <c r="N161" s="192"/>
      <c r="O161" s="192"/>
      <c r="P161" s="192"/>
      <c r="Q161" s="192"/>
      <c r="R161" s="192"/>
      <c r="S161" s="192"/>
      <c r="T161" s="193"/>
      <c r="AT161" s="187" t="s">
        <v>138</v>
      </c>
      <c r="AU161" s="187" t="s">
        <v>136</v>
      </c>
      <c r="AV161" s="185" t="s">
        <v>135</v>
      </c>
      <c r="AW161" s="185" t="s">
        <v>31</v>
      </c>
      <c r="AX161" s="185" t="s">
        <v>79</v>
      </c>
      <c r="AY161" s="187" t="s">
        <v>127</v>
      </c>
    </row>
    <row r="162" s="28" customFormat="true" ht="24.15" hidden="false" customHeight="true" outlineLevel="0" collapsed="false">
      <c r="A162" s="23"/>
      <c r="B162" s="161"/>
      <c r="C162" s="162" t="s">
        <v>171</v>
      </c>
      <c r="D162" s="162" t="s">
        <v>130</v>
      </c>
      <c r="E162" s="163" t="s">
        <v>172</v>
      </c>
      <c r="F162" s="164" t="s">
        <v>173</v>
      </c>
      <c r="G162" s="165" t="s">
        <v>133</v>
      </c>
      <c r="H162" s="166" t="n">
        <v>8.71</v>
      </c>
      <c r="I162" s="167"/>
      <c r="J162" s="168" t="n">
        <f aca="false">ROUND(I162*H162,2)</f>
        <v>0</v>
      </c>
      <c r="K162" s="164" t="s">
        <v>134</v>
      </c>
      <c r="L162" s="24"/>
      <c r="M162" s="169"/>
      <c r="N162" s="170" t="s">
        <v>40</v>
      </c>
      <c r="O162" s="61"/>
      <c r="P162" s="171" t="n">
        <f aca="false">O162*H162</f>
        <v>0</v>
      </c>
      <c r="Q162" s="171" t="n">
        <v>0</v>
      </c>
      <c r="R162" s="171" t="n">
        <f aca="false">Q162*H162</f>
        <v>0</v>
      </c>
      <c r="S162" s="171" t="n">
        <v>0</v>
      </c>
      <c r="T162" s="172" t="n">
        <f aca="false">S162*H162</f>
        <v>0</v>
      </c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R162" s="173" t="s">
        <v>135</v>
      </c>
      <c r="AT162" s="173" t="s">
        <v>130</v>
      </c>
      <c r="AU162" s="173" t="s">
        <v>136</v>
      </c>
      <c r="AY162" s="4" t="s">
        <v>127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4" t="s">
        <v>136</v>
      </c>
      <c r="BK162" s="174" t="n">
        <f aca="false">ROUND(I162*H162,2)</f>
        <v>0</v>
      </c>
      <c r="BL162" s="4" t="s">
        <v>135</v>
      </c>
      <c r="BM162" s="173" t="s">
        <v>174</v>
      </c>
    </row>
    <row r="163" s="175" customFormat="true" ht="12.8" hidden="false" customHeight="false" outlineLevel="0" collapsed="false">
      <c r="B163" s="176"/>
      <c r="D163" s="177" t="s">
        <v>138</v>
      </c>
      <c r="E163" s="178"/>
      <c r="F163" s="179" t="s">
        <v>175</v>
      </c>
      <c r="H163" s="180" t="n">
        <v>8.71</v>
      </c>
      <c r="I163" s="181"/>
      <c r="L163" s="176"/>
      <c r="M163" s="182"/>
      <c r="N163" s="183"/>
      <c r="O163" s="183"/>
      <c r="P163" s="183"/>
      <c r="Q163" s="183"/>
      <c r="R163" s="183"/>
      <c r="S163" s="183"/>
      <c r="T163" s="184"/>
      <c r="AT163" s="178" t="s">
        <v>138</v>
      </c>
      <c r="AU163" s="178" t="s">
        <v>136</v>
      </c>
      <c r="AV163" s="175" t="s">
        <v>136</v>
      </c>
      <c r="AW163" s="175" t="s">
        <v>31</v>
      </c>
      <c r="AX163" s="175" t="s">
        <v>79</v>
      </c>
      <c r="AY163" s="178" t="s">
        <v>127</v>
      </c>
    </row>
    <row r="164" s="147" customFormat="true" ht="22.8" hidden="false" customHeight="true" outlineLevel="0" collapsed="false">
      <c r="B164" s="148"/>
      <c r="D164" s="149" t="s">
        <v>73</v>
      </c>
      <c r="E164" s="159" t="s">
        <v>176</v>
      </c>
      <c r="F164" s="159" t="s">
        <v>177</v>
      </c>
      <c r="I164" s="151"/>
      <c r="J164" s="160" t="n">
        <f aca="false">BK164</f>
        <v>0</v>
      </c>
      <c r="L164" s="148"/>
      <c r="M164" s="153"/>
      <c r="N164" s="154"/>
      <c r="O164" s="154"/>
      <c r="P164" s="155" t="n">
        <f aca="false">SUM(P165:P179)</f>
        <v>0</v>
      </c>
      <c r="Q164" s="154"/>
      <c r="R164" s="155" t="n">
        <f aca="false">SUM(R165:R179)</f>
        <v>0.002102</v>
      </c>
      <c r="S164" s="154"/>
      <c r="T164" s="156" t="n">
        <f aca="false">SUM(T165:T179)</f>
        <v>5.00083</v>
      </c>
      <c r="AR164" s="149" t="s">
        <v>79</v>
      </c>
      <c r="AT164" s="157" t="s">
        <v>73</v>
      </c>
      <c r="AU164" s="157" t="s">
        <v>79</v>
      </c>
      <c r="AY164" s="149" t="s">
        <v>127</v>
      </c>
      <c r="BK164" s="158" t="n">
        <f aca="false">SUM(BK165:BK179)</f>
        <v>0</v>
      </c>
    </row>
    <row r="165" s="28" customFormat="true" ht="24.15" hidden="false" customHeight="true" outlineLevel="0" collapsed="false">
      <c r="A165" s="23"/>
      <c r="B165" s="161"/>
      <c r="C165" s="162" t="s">
        <v>178</v>
      </c>
      <c r="D165" s="162" t="s">
        <v>130</v>
      </c>
      <c r="E165" s="163" t="s">
        <v>179</v>
      </c>
      <c r="F165" s="164" t="s">
        <v>180</v>
      </c>
      <c r="G165" s="165" t="s">
        <v>133</v>
      </c>
      <c r="H165" s="166" t="n">
        <v>51.2</v>
      </c>
      <c r="I165" s="167"/>
      <c r="J165" s="168" t="n">
        <f aca="false">ROUND(I165*H165,2)</f>
        <v>0</v>
      </c>
      <c r="K165" s="164" t="s">
        <v>134</v>
      </c>
      <c r="L165" s="24"/>
      <c r="M165" s="169"/>
      <c r="N165" s="170" t="s">
        <v>40</v>
      </c>
      <c r="O165" s="61"/>
      <c r="P165" s="171" t="n">
        <f aca="false">O165*H165</f>
        <v>0</v>
      </c>
      <c r="Q165" s="171" t="n">
        <v>4E-005</v>
      </c>
      <c r="R165" s="171" t="n">
        <f aca="false">Q165*H165</f>
        <v>0.002048</v>
      </c>
      <c r="S165" s="171" t="n">
        <v>0</v>
      </c>
      <c r="T165" s="172" t="n">
        <f aca="false"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73" t="s">
        <v>135</v>
      </c>
      <c r="AT165" s="173" t="s">
        <v>130</v>
      </c>
      <c r="AU165" s="173" t="s">
        <v>136</v>
      </c>
      <c r="AY165" s="4" t="s">
        <v>127</v>
      </c>
      <c r="BE165" s="174" t="n">
        <f aca="false">IF(N165="základní",J165,0)</f>
        <v>0</v>
      </c>
      <c r="BF165" s="174" t="n">
        <f aca="false">IF(N165="snížená",J165,0)</f>
        <v>0</v>
      </c>
      <c r="BG165" s="174" t="n">
        <f aca="false">IF(N165="zákl. přenesená",J165,0)</f>
        <v>0</v>
      </c>
      <c r="BH165" s="174" t="n">
        <f aca="false">IF(N165="sníž. přenesená",J165,0)</f>
        <v>0</v>
      </c>
      <c r="BI165" s="174" t="n">
        <f aca="false">IF(N165="nulová",J165,0)</f>
        <v>0</v>
      </c>
      <c r="BJ165" s="4" t="s">
        <v>136</v>
      </c>
      <c r="BK165" s="174" t="n">
        <f aca="false">ROUND(I165*H165,2)</f>
        <v>0</v>
      </c>
      <c r="BL165" s="4" t="s">
        <v>135</v>
      </c>
      <c r="BM165" s="173" t="s">
        <v>181</v>
      </c>
    </row>
    <row r="166" s="175" customFormat="true" ht="12.8" hidden="false" customHeight="false" outlineLevel="0" collapsed="false">
      <c r="B166" s="176"/>
      <c r="D166" s="177" t="s">
        <v>138</v>
      </c>
      <c r="E166" s="178"/>
      <c r="F166" s="179" t="s">
        <v>182</v>
      </c>
      <c r="H166" s="180" t="n">
        <v>51.2</v>
      </c>
      <c r="I166" s="181"/>
      <c r="L166" s="176"/>
      <c r="M166" s="182"/>
      <c r="N166" s="183"/>
      <c r="O166" s="183"/>
      <c r="P166" s="183"/>
      <c r="Q166" s="183"/>
      <c r="R166" s="183"/>
      <c r="S166" s="183"/>
      <c r="T166" s="184"/>
      <c r="AT166" s="178" t="s">
        <v>138</v>
      </c>
      <c r="AU166" s="178" t="s">
        <v>136</v>
      </c>
      <c r="AV166" s="175" t="s">
        <v>136</v>
      </c>
      <c r="AW166" s="175" t="s">
        <v>31</v>
      </c>
      <c r="AX166" s="175" t="s">
        <v>79</v>
      </c>
      <c r="AY166" s="178" t="s">
        <v>127</v>
      </c>
    </row>
    <row r="167" s="28" customFormat="true" ht="21.75" hidden="false" customHeight="true" outlineLevel="0" collapsed="false">
      <c r="A167" s="23"/>
      <c r="B167" s="161"/>
      <c r="C167" s="162" t="s">
        <v>176</v>
      </c>
      <c r="D167" s="162" t="s">
        <v>130</v>
      </c>
      <c r="E167" s="163" t="s">
        <v>183</v>
      </c>
      <c r="F167" s="164" t="s">
        <v>184</v>
      </c>
      <c r="G167" s="165" t="s">
        <v>185</v>
      </c>
      <c r="H167" s="166" t="n">
        <v>1</v>
      </c>
      <c r="I167" s="167"/>
      <c r="J167" s="168" t="n">
        <f aca="false">ROUND(I167*H167,2)</f>
        <v>0</v>
      </c>
      <c r="K167" s="164"/>
      <c r="L167" s="24"/>
      <c r="M167" s="169"/>
      <c r="N167" s="170" t="s">
        <v>40</v>
      </c>
      <c r="O167" s="61"/>
      <c r="P167" s="171" t="n">
        <f aca="false">O167*H167</f>
        <v>0</v>
      </c>
      <c r="Q167" s="171" t="n">
        <v>0</v>
      </c>
      <c r="R167" s="171" t="n">
        <f aca="false">Q167*H167</f>
        <v>0</v>
      </c>
      <c r="S167" s="171" t="n">
        <v>0.21501</v>
      </c>
      <c r="T167" s="172" t="n">
        <f aca="false">S167*H167</f>
        <v>0.21501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73" t="s">
        <v>135</v>
      </c>
      <c r="AT167" s="173" t="s">
        <v>130</v>
      </c>
      <c r="AU167" s="173" t="s">
        <v>136</v>
      </c>
      <c r="AY167" s="4" t="s">
        <v>127</v>
      </c>
      <c r="BE167" s="174" t="n">
        <f aca="false">IF(N167="základní",J167,0)</f>
        <v>0</v>
      </c>
      <c r="BF167" s="174" t="n">
        <f aca="false">IF(N167="snížená",J167,0)</f>
        <v>0</v>
      </c>
      <c r="BG167" s="174" t="n">
        <f aca="false">IF(N167="zákl. přenesená",J167,0)</f>
        <v>0</v>
      </c>
      <c r="BH167" s="174" t="n">
        <f aca="false">IF(N167="sníž. přenesená",J167,0)</f>
        <v>0</v>
      </c>
      <c r="BI167" s="174" t="n">
        <f aca="false">IF(N167="nulová",J167,0)</f>
        <v>0</v>
      </c>
      <c r="BJ167" s="4" t="s">
        <v>136</v>
      </c>
      <c r="BK167" s="174" t="n">
        <f aca="false">ROUND(I167*H167,2)</f>
        <v>0</v>
      </c>
      <c r="BL167" s="4" t="s">
        <v>135</v>
      </c>
      <c r="BM167" s="173" t="s">
        <v>186</v>
      </c>
    </row>
    <row r="168" s="28" customFormat="true" ht="24.15" hidden="false" customHeight="true" outlineLevel="0" collapsed="false">
      <c r="A168" s="23"/>
      <c r="B168" s="161"/>
      <c r="C168" s="162" t="s">
        <v>187</v>
      </c>
      <c r="D168" s="162" t="s">
        <v>130</v>
      </c>
      <c r="E168" s="163" t="s">
        <v>188</v>
      </c>
      <c r="F168" s="164" t="s">
        <v>189</v>
      </c>
      <c r="G168" s="165" t="s">
        <v>190</v>
      </c>
      <c r="H168" s="166" t="n">
        <v>19</v>
      </c>
      <c r="I168" s="167"/>
      <c r="J168" s="168" t="n">
        <f aca="false">ROUND(I168*H168,2)</f>
        <v>0</v>
      </c>
      <c r="K168" s="164" t="s">
        <v>134</v>
      </c>
      <c r="L168" s="24"/>
      <c r="M168" s="169"/>
      <c r="N168" s="170" t="s">
        <v>40</v>
      </c>
      <c r="O168" s="61"/>
      <c r="P168" s="171" t="n">
        <f aca="false">O168*H168</f>
        <v>0</v>
      </c>
      <c r="Q168" s="171" t="n">
        <v>0</v>
      </c>
      <c r="R168" s="171" t="n">
        <f aca="false">Q168*H168</f>
        <v>0</v>
      </c>
      <c r="S168" s="171" t="n">
        <v>0.001</v>
      </c>
      <c r="T168" s="172" t="n">
        <f aca="false">S168*H168</f>
        <v>0.019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73" t="s">
        <v>135</v>
      </c>
      <c r="AT168" s="173" t="s">
        <v>130</v>
      </c>
      <c r="AU168" s="173" t="s">
        <v>136</v>
      </c>
      <c r="AY168" s="4" t="s">
        <v>127</v>
      </c>
      <c r="BE168" s="174" t="n">
        <f aca="false">IF(N168="základní",J168,0)</f>
        <v>0</v>
      </c>
      <c r="BF168" s="174" t="n">
        <f aca="false">IF(N168="snížená",J168,0)</f>
        <v>0</v>
      </c>
      <c r="BG168" s="174" t="n">
        <f aca="false">IF(N168="zákl. přenesená",J168,0)</f>
        <v>0</v>
      </c>
      <c r="BH168" s="174" t="n">
        <f aca="false">IF(N168="sníž. přenesená",J168,0)</f>
        <v>0</v>
      </c>
      <c r="BI168" s="174" t="n">
        <f aca="false">IF(N168="nulová",J168,0)</f>
        <v>0</v>
      </c>
      <c r="BJ168" s="4" t="s">
        <v>136</v>
      </c>
      <c r="BK168" s="174" t="n">
        <f aca="false">ROUND(I168*H168,2)</f>
        <v>0</v>
      </c>
      <c r="BL168" s="4" t="s">
        <v>135</v>
      </c>
      <c r="BM168" s="173" t="s">
        <v>191</v>
      </c>
    </row>
    <row r="169" s="28" customFormat="true" ht="24.15" hidden="false" customHeight="true" outlineLevel="0" collapsed="false">
      <c r="A169" s="23"/>
      <c r="B169" s="161"/>
      <c r="C169" s="162" t="s">
        <v>192</v>
      </c>
      <c r="D169" s="162" t="s">
        <v>130</v>
      </c>
      <c r="E169" s="163" t="s">
        <v>193</v>
      </c>
      <c r="F169" s="164" t="s">
        <v>194</v>
      </c>
      <c r="G169" s="165" t="s">
        <v>142</v>
      </c>
      <c r="H169" s="166" t="n">
        <v>45</v>
      </c>
      <c r="I169" s="167"/>
      <c r="J169" s="168" t="n">
        <f aca="false">ROUND(I169*H169,2)</f>
        <v>0</v>
      </c>
      <c r="K169" s="164" t="s">
        <v>134</v>
      </c>
      <c r="L169" s="24"/>
      <c r="M169" s="169"/>
      <c r="N169" s="170" t="s">
        <v>40</v>
      </c>
      <c r="O169" s="61"/>
      <c r="P169" s="171" t="n">
        <f aca="false">O169*H169</f>
        <v>0</v>
      </c>
      <c r="Q169" s="171" t="n">
        <v>0</v>
      </c>
      <c r="R169" s="171" t="n">
        <f aca="false">Q169*H169</f>
        <v>0</v>
      </c>
      <c r="S169" s="171" t="n">
        <v>0.002</v>
      </c>
      <c r="T169" s="172" t="n">
        <f aca="false">S169*H169</f>
        <v>0.09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73" t="s">
        <v>135</v>
      </c>
      <c r="AT169" s="173" t="s">
        <v>130</v>
      </c>
      <c r="AU169" s="173" t="s">
        <v>136</v>
      </c>
      <c r="AY169" s="4" t="s">
        <v>127</v>
      </c>
      <c r="BE169" s="174" t="n">
        <f aca="false">IF(N169="základní",J169,0)</f>
        <v>0</v>
      </c>
      <c r="BF169" s="174" t="n">
        <f aca="false">IF(N169="snížená",J169,0)</f>
        <v>0</v>
      </c>
      <c r="BG169" s="174" t="n">
        <f aca="false">IF(N169="zákl. přenesená",J169,0)</f>
        <v>0</v>
      </c>
      <c r="BH169" s="174" t="n">
        <f aca="false">IF(N169="sníž. přenesená",J169,0)</f>
        <v>0</v>
      </c>
      <c r="BI169" s="174" t="n">
        <f aca="false">IF(N169="nulová",J169,0)</f>
        <v>0</v>
      </c>
      <c r="BJ169" s="4" t="s">
        <v>136</v>
      </c>
      <c r="BK169" s="174" t="n">
        <f aca="false">ROUND(I169*H169,2)</f>
        <v>0</v>
      </c>
      <c r="BL169" s="4" t="s">
        <v>135</v>
      </c>
      <c r="BM169" s="173" t="s">
        <v>195</v>
      </c>
    </row>
    <row r="170" s="28" customFormat="true" ht="24.15" hidden="false" customHeight="true" outlineLevel="0" collapsed="false">
      <c r="A170" s="23"/>
      <c r="B170" s="161"/>
      <c r="C170" s="162" t="s">
        <v>196</v>
      </c>
      <c r="D170" s="162" t="s">
        <v>130</v>
      </c>
      <c r="E170" s="163" t="s">
        <v>197</v>
      </c>
      <c r="F170" s="164" t="s">
        <v>198</v>
      </c>
      <c r="G170" s="165" t="s">
        <v>142</v>
      </c>
      <c r="H170" s="166" t="n">
        <v>10</v>
      </c>
      <c r="I170" s="167"/>
      <c r="J170" s="168" t="n">
        <f aca="false">ROUND(I170*H170,2)</f>
        <v>0</v>
      </c>
      <c r="K170" s="164" t="s">
        <v>134</v>
      </c>
      <c r="L170" s="24"/>
      <c r="M170" s="169"/>
      <c r="N170" s="170" t="s">
        <v>40</v>
      </c>
      <c r="O170" s="61"/>
      <c r="P170" s="171" t="n">
        <f aca="false">O170*H170</f>
        <v>0</v>
      </c>
      <c r="Q170" s="171" t="n">
        <v>0</v>
      </c>
      <c r="R170" s="171" t="n">
        <f aca="false">Q170*H170</f>
        <v>0</v>
      </c>
      <c r="S170" s="171" t="n">
        <v>0.006</v>
      </c>
      <c r="T170" s="172" t="n">
        <f aca="false">S170*H170</f>
        <v>0.06</v>
      </c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R170" s="173" t="s">
        <v>135</v>
      </c>
      <c r="AT170" s="173" t="s">
        <v>130</v>
      </c>
      <c r="AU170" s="173" t="s">
        <v>136</v>
      </c>
      <c r="AY170" s="4" t="s">
        <v>127</v>
      </c>
      <c r="BE170" s="174" t="n">
        <f aca="false">IF(N170="základní",J170,0)</f>
        <v>0</v>
      </c>
      <c r="BF170" s="174" t="n">
        <f aca="false">IF(N170="snížená",J170,0)</f>
        <v>0</v>
      </c>
      <c r="BG170" s="174" t="n">
        <f aca="false">IF(N170="zákl. přenesená",J170,0)</f>
        <v>0</v>
      </c>
      <c r="BH170" s="174" t="n">
        <f aca="false">IF(N170="sníž. přenesená",J170,0)</f>
        <v>0</v>
      </c>
      <c r="BI170" s="174" t="n">
        <f aca="false">IF(N170="nulová",J170,0)</f>
        <v>0</v>
      </c>
      <c r="BJ170" s="4" t="s">
        <v>136</v>
      </c>
      <c r="BK170" s="174" t="n">
        <f aca="false">ROUND(I170*H170,2)</f>
        <v>0</v>
      </c>
      <c r="BL170" s="4" t="s">
        <v>135</v>
      </c>
      <c r="BM170" s="173" t="s">
        <v>199</v>
      </c>
    </row>
    <row r="171" s="28" customFormat="true" ht="24.15" hidden="false" customHeight="true" outlineLevel="0" collapsed="false">
      <c r="A171" s="23"/>
      <c r="B171" s="161"/>
      <c r="C171" s="162" t="s">
        <v>200</v>
      </c>
      <c r="D171" s="162" t="s">
        <v>130</v>
      </c>
      <c r="E171" s="163" t="s">
        <v>201</v>
      </c>
      <c r="F171" s="164" t="s">
        <v>202</v>
      </c>
      <c r="G171" s="165" t="s">
        <v>142</v>
      </c>
      <c r="H171" s="166" t="n">
        <v>3</v>
      </c>
      <c r="I171" s="167"/>
      <c r="J171" s="168" t="n">
        <f aca="false">ROUND(I171*H171,2)</f>
        <v>0</v>
      </c>
      <c r="K171" s="164" t="s">
        <v>134</v>
      </c>
      <c r="L171" s="24"/>
      <c r="M171" s="169"/>
      <c r="N171" s="170" t="s">
        <v>40</v>
      </c>
      <c r="O171" s="61"/>
      <c r="P171" s="171" t="n">
        <f aca="false">O171*H171</f>
        <v>0</v>
      </c>
      <c r="Q171" s="171" t="n">
        <v>0</v>
      </c>
      <c r="R171" s="171" t="n">
        <f aca="false">Q171*H171</f>
        <v>0</v>
      </c>
      <c r="S171" s="171" t="n">
        <v>0.04</v>
      </c>
      <c r="T171" s="172" t="n">
        <f aca="false">S171*H171</f>
        <v>0.12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73" t="s">
        <v>135</v>
      </c>
      <c r="AT171" s="173" t="s">
        <v>130</v>
      </c>
      <c r="AU171" s="173" t="s">
        <v>136</v>
      </c>
      <c r="AY171" s="4" t="s">
        <v>127</v>
      </c>
      <c r="BE171" s="174" t="n">
        <f aca="false">IF(N171="základní",J171,0)</f>
        <v>0</v>
      </c>
      <c r="BF171" s="174" t="n">
        <f aca="false">IF(N171="snížená",J171,0)</f>
        <v>0</v>
      </c>
      <c r="BG171" s="174" t="n">
        <f aca="false">IF(N171="zákl. přenesená",J171,0)</f>
        <v>0</v>
      </c>
      <c r="BH171" s="174" t="n">
        <f aca="false">IF(N171="sníž. přenesená",J171,0)</f>
        <v>0</v>
      </c>
      <c r="BI171" s="174" t="n">
        <f aca="false">IF(N171="nulová",J171,0)</f>
        <v>0</v>
      </c>
      <c r="BJ171" s="4" t="s">
        <v>136</v>
      </c>
      <c r="BK171" s="174" t="n">
        <f aca="false">ROUND(I171*H171,2)</f>
        <v>0</v>
      </c>
      <c r="BL171" s="4" t="s">
        <v>135</v>
      </c>
      <c r="BM171" s="173" t="s">
        <v>203</v>
      </c>
    </row>
    <row r="172" s="28" customFormat="true" ht="24.15" hidden="false" customHeight="true" outlineLevel="0" collapsed="false">
      <c r="A172" s="23"/>
      <c r="B172" s="161"/>
      <c r="C172" s="162" t="s">
        <v>204</v>
      </c>
      <c r="D172" s="162" t="s">
        <v>130</v>
      </c>
      <c r="E172" s="163" t="s">
        <v>205</v>
      </c>
      <c r="F172" s="164" t="s">
        <v>206</v>
      </c>
      <c r="G172" s="165" t="s">
        <v>142</v>
      </c>
      <c r="H172" s="166" t="n">
        <v>0.6</v>
      </c>
      <c r="I172" s="167"/>
      <c r="J172" s="168" t="n">
        <f aca="false">ROUND(I172*H172,2)</f>
        <v>0</v>
      </c>
      <c r="K172" s="164" t="s">
        <v>134</v>
      </c>
      <c r="L172" s="24"/>
      <c r="M172" s="169"/>
      <c r="N172" s="170" t="s">
        <v>40</v>
      </c>
      <c r="O172" s="61"/>
      <c r="P172" s="171" t="n">
        <f aca="false">O172*H172</f>
        <v>0</v>
      </c>
      <c r="Q172" s="171" t="n">
        <v>9E-005</v>
      </c>
      <c r="R172" s="171" t="n">
        <f aca="false">Q172*H172</f>
        <v>5.4E-005</v>
      </c>
      <c r="S172" s="171" t="n">
        <v>0.003</v>
      </c>
      <c r="T172" s="172" t="n">
        <f aca="false">S172*H172</f>
        <v>0.0018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73" t="s">
        <v>135</v>
      </c>
      <c r="AT172" s="173" t="s">
        <v>130</v>
      </c>
      <c r="AU172" s="173" t="s">
        <v>136</v>
      </c>
      <c r="AY172" s="4" t="s">
        <v>127</v>
      </c>
      <c r="BE172" s="174" t="n">
        <f aca="false">IF(N172="základní",J172,0)</f>
        <v>0</v>
      </c>
      <c r="BF172" s="174" t="n">
        <f aca="false">IF(N172="snížená",J172,0)</f>
        <v>0</v>
      </c>
      <c r="BG172" s="174" t="n">
        <f aca="false">IF(N172="zákl. přenesená",J172,0)</f>
        <v>0</v>
      </c>
      <c r="BH172" s="174" t="n">
        <f aca="false">IF(N172="sníž. přenesená",J172,0)</f>
        <v>0</v>
      </c>
      <c r="BI172" s="174" t="n">
        <f aca="false">IF(N172="nulová",J172,0)</f>
        <v>0</v>
      </c>
      <c r="BJ172" s="4" t="s">
        <v>136</v>
      </c>
      <c r="BK172" s="174" t="n">
        <f aca="false">ROUND(I172*H172,2)</f>
        <v>0</v>
      </c>
      <c r="BL172" s="4" t="s">
        <v>135</v>
      </c>
      <c r="BM172" s="173" t="s">
        <v>207</v>
      </c>
    </row>
    <row r="173" s="28" customFormat="true" ht="37.8" hidden="false" customHeight="true" outlineLevel="0" collapsed="false">
      <c r="A173" s="23"/>
      <c r="B173" s="161"/>
      <c r="C173" s="162" t="s">
        <v>7</v>
      </c>
      <c r="D173" s="162" t="s">
        <v>130</v>
      </c>
      <c r="E173" s="163" t="s">
        <v>208</v>
      </c>
      <c r="F173" s="164" t="s">
        <v>209</v>
      </c>
      <c r="G173" s="165" t="s">
        <v>133</v>
      </c>
      <c r="H173" s="166" t="n">
        <v>213.066</v>
      </c>
      <c r="I173" s="167"/>
      <c r="J173" s="168" t="n">
        <f aca="false">ROUND(I173*H173,2)</f>
        <v>0</v>
      </c>
      <c r="K173" s="164" t="s">
        <v>134</v>
      </c>
      <c r="L173" s="24"/>
      <c r="M173" s="169"/>
      <c r="N173" s="170" t="s">
        <v>40</v>
      </c>
      <c r="O173" s="61"/>
      <c r="P173" s="171" t="n">
        <f aca="false">O173*H173</f>
        <v>0</v>
      </c>
      <c r="Q173" s="171" t="n">
        <v>0</v>
      </c>
      <c r="R173" s="171" t="n">
        <f aca="false">Q173*H173</f>
        <v>0</v>
      </c>
      <c r="S173" s="171" t="n">
        <v>0.01</v>
      </c>
      <c r="T173" s="172" t="n">
        <f aca="false">S173*H173</f>
        <v>2.13066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73" t="s">
        <v>135</v>
      </c>
      <c r="AT173" s="173" t="s">
        <v>130</v>
      </c>
      <c r="AU173" s="173" t="s">
        <v>136</v>
      </c>
      <c r="AY173" s="4" t="s">
        <v>127</v>
      </c>
      <c r="BE173" s="174" t="n">
        <f aca="false">IF(N173="základní",J173,0)</f>
        <v>0</v>
      </c>
      <c r="BF173" s="174" t="n">
        <f aca="false">IF(N173="snížená",J173,0)</f>
        <v>0</v>
      </c>
      <c r="BG173" s="174" t="n">
        <f aca="false">IF(N173="zákl. přenesená",J173,0)</f>
        <v>0</v>
      </c>
      <c r="BH173" s="174" t="n">
        <f aca="false">IF(N173="sníž. přenesená",J173,0)</f>
        <v>0</v>
      </c>
      <c r="BI173" s="174" t="n">
        <f aca="false">IF(N173="nulová",J173,0)</f>
        <v>0</v>
      </c>
      <c r="BJ173" s="4" t="s">
        <v>136</v>
      </c>
      <c r="BK173" s="174" t="n">
        <f aca="false">ROUND(I173*H173,2)</f>
        <v>0</v>
      </c>
      <c r="BL173" s="4" t="s">
        <v>135</v>
      </c>
      <c r="BM173" s="173" t="s">
        <v>210</v>
      </c>
    </row>
    <row r="174" s="175" customFormat="true" ht="12.8" hidden="false" customHeight="false" outlineLevel="0" collapsed="false">
      <c r="B174" s="176"/>
      <c r="D174" s="177" t="s">
        <v>138</v>
      </c>
      <c r="E174" s="178"/>
      <c r="F174" s="179" t="s">
        <v>211</v>
      </c>
      <c r="H174" s="180" t="n">
        <v>213.066</v>
      </c>
      <c r="I174" s="181"/>
      <c r="L174" s="176"/>
      <c r="M174" s="182"/>
      <c r="N174" s="183"/>
      <c r="O174" s="183"/>
      <c r="P174" s="183"/>
      <c r="Q174" s="183"/>
      <c r="R174" s="183"/>
      <c r="S174" s="183"/>
      <c r="T174" s="184"/>
      <c r="AT174" s="178" t="s">
        <v>138</v>
      </c>
      <c r="AU174" s="178" t="s">
        <v>136</v>
      </c>
      <c r="AV174" s="175" t="s">
        <v>136</v>
      </c>
      <c r="AW174" s="175" t="s">
        <v>31</v>
      </c>
      <c r="AX174" s="175" t="s">
        <v>79</v>
      </c>
      <c r="AY174" s="178" t="s">
        <v>127</v>
      </c>
    </row>
    <row r="175" s="28" customFormat="true" ht="24.15" hidden="false" customHeight="true" outlineLevel="0" collapsed="false">
      <c r="A175" s="23"/>
      <c r="B175" s="161"/>
      <c r="C175" s="162" t="s">
        <v>212</v>
      </c>
      <c r="D175" s="162" t="s">
        <v>130</v>
      </c>
      <c r="E175" s="163" t="s">
        <v>213</v>
      </c>
      <c r="F175" s="196" t="s">
        <v>214</v>
      </c>
      <c r="G175" s="165" t="s">
        <v>133</v>
      </c>
      <c r="H175" s="166" t="n">
        <v>20.74</v>
      </c>
      <c r="I175" s="167"/>
      <c r="J175" s="168" t="n">
        <f aca="false">ROUND(I175*H175,2)</f>
        <v>0</v>
      </c>
      <c r="K175" s="164" t="s">
        <v>134</v>
      </c>
      <c r="L175" s="24"/>
      <c r="M175" s="169"/>
      <c r="N175" s="170" t="s">
        <v>40</v>
      </c>
      <c r="O175" s="61"/>
      <c r="P175" s="171" t="n">
        <f aca="false">O175*H175</f>
        <v>0</v>
      </c>
      <c r="Q175" s="171" t="n">
        <v>0</v>
      </c>
      <c r="R175" s="171" t="n">
        <f aca="false">Q175*H175</f>
        <v>0</v>
      </c>
      <c r="S175" s="171" t="n">
        <v>0.046</v>
      </c>
      <c r="T175" s="172" t="n">
        <f aca="false">S175*H175</f>
        <v>0.95404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73" t="s">
        <v>135</v>
      </c>
      <c r="AT175" s="173" t="s">
        <v>130</v>
      </c>
      <c r="AU175" s="173" t="s">
        <v>136</v>
      </c>
      <c r="AY175" s="4" t="s">
        <v>127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4" t="s">
        <v>136</v>
      </c>
      <c r="BK175" s="174" t="n">
        <f aca="false">ROUND(I175*H175,2)</f>
        <v>0</v>
      </c>
      <c r="BL175" s="4" t="s">
        <v>135</v>
      </c>
      <c r="BM175" s="173" t="s">
        <v>215</v>
      </c>
    </row>
    <row r="176" s="175" customFormat="true" ht="12.8" hidden="false" customHeight="false" outlineLevel="0" collapsed="false">
      <c r="B176" s="176"/>
      <c r="D176" s="177" t="s">
        <v>138</v>
      </c>
      <c r="E176" s="178"/>
      <c r="F176" s="179" t="s">
        <v>161</v>
      </c>
      <c r="H176" s="180" t="n">
        <v>2.04</v>
      </c>
      <c r="I176" s="181"/>
      <c r="L176" s="176"/>
      <c r="M176" s="182"/>
      <c r="N176" s="183"/>
      <c r="O176" s="183"/>
      <c r="P176" s="183"/>
      <c r="Q176" s="183"/>
      <c r="R176" s="183"/>
      <c r="S176" s="183"/>
      <c r="T176" s="184"/>
      <c r="AT176" s="178" t="s">
        <v>138</v>
      </c>
      <c r="AU176" s="178" t="s">
        <v>136</v>
      </c>
      <c r="AV176" s="175" t="s">
        <v>136</v>
      </c>
      <c r="AW176" s="175" t="s">
        <v>31</v>
      </c>
      <c r="AX176" s="175" t="s">
        <v>74</v>
      </c>
      <c r="AY176" s="178" t="s">
        <v>127</v>
      </c>
    </row>
    <row r="177" s="175" customFormat="true" ht="19.25" hidden="false" customHeight="false" outlineLevel="0" collapsed="false">
      <c r="B177" s="176"/>
      <c r="D177" s="177" t="s">
        <v>138</v>
      </c>
      <c r="E177" s="178"/>
      <c r="F177" s="179" t="s">
        <v>162</v>
      </c>
      <c r="H177" s="180" t="n">
        <v>18.7</v>
      </c>
      <c r="I177" s="181"/>
      <c r="L177" s="176"/>
      <c r="M177" s="182"/>
      <c r="N177" s="183"/>
      <c r="O177" s="183"/>
      <c r="P177" s="183"/>
      <c r="Q177" s="183"/>
      <c r="R177" s="183"/>
      <c r="S177" s="183"/>
      <c r="T177" s="184"/>
      <c r="AT177" s="178" t="s">
        <v>138</v>
      </c>
      <c r="AU177" s="178" t="s">
        <v>136</v>
      </c>
      <c r="AV177" s="175" t="s">
        <v>136</v>
      </c>
      <c r="AW177" s="175" t="s">
        <v>31</v>
      </c>
      <c r="AX177" s="175" t="s">
        <v>74</v>
      </c>
      <c r="AY177" s="178" t="s">
        <v>127</v>
      </c>
    </row>
    <row r="178" s="185" customFormat="true" ht="12.8" hidden="false" customHeight="false" outlineLevel="0" collapsed="false">
      <c r="B178" s="186"/>
      <c r="D178" s="177" t="s">
        <v>138</v>
      </c>
      <c r="E178" s="187"/>
      <c r="F178" s="188" t="s">
        <v>156</v>
      </c>
      <c r="H178" s="189" t="n">
        <v>20.74</v>
      </c>
      <c r="I178" s="190"/>
      <c r="L178" s="186"/>
      <c r="M178" s="191"/>
      <c r="N178" s="192"/>
      <c r="O178" s="192"/>
      <c r="P178" s="192"/>
      <c r="Q178" s="192"/>
      <c r="R178" s="192"/>
      <c r="S178" s="192"/>
      <c r="T178" s="193"/>
      <c r="AT178" s="187" t="s">
        <v>138</v>
      </c>
      <c r="AU178" s="187" t="s">
        <v>136</v>
      </c>
      <c r="AV178" s="185" t="s">
        <v>135</v>
      </c>
      <c r="AW178" s="185" t="s">
        <v>31</v>
      </c>
      <c r="AX178" s="185" t="s">
        <v>79</v>
      </c>
      <c r="AY178" s="187" t="s">
        <v>127</v>
      </c>
    </row>
    <row r="179" s="28" customFormat="true" ht="24.15" hidden="false" customHeight="true" outlineLevel="0" collapsed="false">
      <c r="A179" s="23"/>
      <c r="B179" s="161"/>
      <c r="C179" s="162" t="s">
        <v>216</v>
      </c>
      <c r="D179" s="162" t="s">
        <v>130</v>
      </c>
      <c r="E179" s="163" t="s">
        <v>217</v>
      </c>
      <c r="F179" s="164" t="s">
        <v>218</v>
      </c>
      <c r="G179" s="165" t="s">
        <v>133</v>
      </c>
      <c r="H179" s="166" t="n">
        <v>20.74</v>
      </c>
      <c r="I179" s="167"/>
      <c r="J179" s="168" t="n">
        <f aca="false">ROUND(I179*H179,2)</f>
        <v>0</v>
      </c>
      <c r="K179" s="164" t="s">
        <v>134</v>
      </c>
      <c r="L179" s="24"/>
      <c r="M179" s="169"/>
      <c r="N179" s="170" t="s">
        <v>40</v>
      </c>
      <c r="O179" s="61"/>
      <c r="P179" s="171" t="n">
        <f aca="false">O179*H179</f>
        <v>0</v>
      </c>
      <c r="Q179" s="171" t="n">
        <v>0</v>
      </c>
      <c r="R179" s="171" t="n">
        <f aca="false">Q179*H179</f>
        <v>0</v>
      </c>
      <c r="S179" s="171" t="n">
        <v>0.068</v>
      </c>
      <c r="T179" s="172" t="n">
        <f aca="false">S179*H179</f>
        <v>1.41032</v>
      </c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R179" s="173" t="s">
        <v>135</v>
      </c>
      <c r="AT179" s="173" t="s">
        <v>130</v>
      </c>
      <c r="AU179" s="173" t="s">
        <v>136</v>
      </c>
      <c r="AY179" s="4" t="s">
        <v>127</v>
      </c>
      <c r="BE179" s="174" t="n">
        <f aca="false">IF(N179="základní",J179,0)</f>
        <v>0</v>
      </c>
      <c r="BF179" s="174" t="n">
        <f aca="false">IF(N179="snížená",J179,0)</f>
        <v>0</v>
      </c>
      <c r="BG179" s="174" t="n">
        <f aca="false">IF(N179="zákl. přenesená",J179,0)</f>
        <v>0</v>
      </c>
      <c r="BH179" s="174" t="n">
        <f aca="false">IF(N179="sníž. přenesená",J179,0)</f>
        <v>0</v>
      </c>
      <c r="BI179" s="174" t="n">
        <f aca="false">IF(N179="nulová",J179,0)</f>
        <v>0</v>
      </c>
      <c r="BJ179" s="4" t="s">
        <v>136</v>
      </c>
      <c r="BK179" s="174" t="n">
        <f aca="false">ROUND(I179*H179,2)</f>
        <v>0</v>
      </c>
      <c r="BL179" s="4" t="s">
        <v>135</v>
      </c>
      <c r="BM179" s="173" t="s">
        <v>219</v>
      </c>
    </row>
    <row r="180" s="147" customFormat="true" ht="22.8" hidden="false" customHeight="true" outlineLevel="0" collapsed="false">
      <c r="B180" s="148"/>
      <c r="D180" s="149" t="s">
        <v>73</v>
      </c>
      <c r="E180" s="159" t="s">
        <v>220</v>
      </c>
      <c r="F180" s="159" t="s">
        <v>221</v>
      </c>
      <c r="I180" s="151"/>
      <c r="J180" s="160" t="n">
        <f aca="false">BK180</f>
        <v>0</v>
      </c>
      <c r="L180" s="148"/>
      <c r="M180" s="153"/>
      <c r="N180" s="154"/>
      <c r="O180" s="154"/>
      <c r="P180" s="155" t="n">
        <f aca="false">SUM(P181:P185)</f>
        <v>0</v>
      </c>
      <c r="Q180" s="154"/>
      <c r="R180" s="155" t="n">
        <f aca="false">SUM(R181:R185)</f>
        <v>0</v>
      </c>
      <c r="S180" s="154"/>
      <c r="T180" s="156" t="n">
        <f aca="false">SUM(T181:T185)</f>
        <v>0</v>
      </c>
      <c r="AR180" s="149" t="s">
        <v>79</v>
      </c>
      <c r="AT180" s="157" t="s">
        <v>73</v>
      </c>
      <c r="AU180" s="157" t="s">
        <v>79</v>
      </c>
      <c r="AY180" s="149" t="s">
        <v>127</v>
      </c>
      <c r="BK180" s="158" t="n">
        <f aca="false">SUM(BK181:BK185)</f>
        <v>0</v>
      </c>
    </row>
    <row r="181" s="28" customFormat="true" ht="24.15" hidden="false" customHeight="true" outlineLevel="0" collapsed="false">
      <c r="A181" s="23"/>
      <c r="B181" s="161"/>
      <c r="C181" s="162" t="s">
        <v>222</v>
      </c>
      <c r="D181" s="162" t="s">
        <v>130</v>
      </c>
      <c r="E181" s="163" t="s">
        <v>223</v>
      </c>
      <c r="F181" s="164" t="s">
        <v>224</v>
      </c>
      <c r="G181" s="165" t="s">
        <v>225</v>
      </c>
      <c r="H181" s="166" t="n">
        <v>5.465</v>
      </c>
      <c r="I181" s="167"/>
      <c r="J181" s="168" t="n">
        <f aca="false">ROUND(I181*H181,2)</f>
        <v>0</v>
      </c>
      <c r="K181" s="164" t="s">
        <v>134</v>
      </c>
      <c r="L181" s="24"/>
      <c r="M181" s="169"/>
      <c r="N181" s="170" t="s">
        <v>40</v>
      </c>
      <c r="O181" s="61"/>
      <c r="P181" s="171" t="n">
        <f aca="false">O181*H181</f>
        <v>0</v>
      </c>
      <c r="Q181" s="171" t="n">
        <v>0</v>
      </c>
      <c r="R181" s="171" t="n">
        <f aca="false">Q181*H181</f>
        <v>0</v>
      </c>
      <c r="S181" s="171" t="n">
        <v>0</v>
      </c>
      <c r="T181" s="172" t="n">
        <f aca="false">S181*H181</f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73" t="s">
        <v>135</v>
      </c>
      <c r="AT181" s="173" t="s">
        <v>130</v>
      </c>
      <c r="AU181" s="173" t="s">
        <v>136</v>
      </c>
      <c r="AY181" s="4" t="s">
        <v>127</v>
      </c>
      <c r="BE181" s="174" t="n">
        <f aca="false">IF(N181="základní",J181,0)</f>
        <v>0</v>
      </c>
      <c r="BF181" s="174" t="n">
        <f aca="false">IF(N181="snížená",J181,0)</f>
        <v>0</v>
      </c>
      <c r="BG181" s="174" t="n">
        <f aca="false">IF(N181="zákl. přenesená",J181,0)</f>
        <v>0</v>
      </c>
      <c r="BH181" s="174" t="n">
        <f aca="false">IF(N181="sníž. přenesená",J181,0)</f>
        <v>0</v>
      </c>
      <c r="BI181" s="174" t="n">
        <f aca="false">IF(N181="nulová",J181,0)</f>
        <v>0</v>
      </c>
      <c r="BJ181" s="4" t="s">
        <v>136</v>
      </c>
      <c r="BK181" s="174" t="n">
        <f aca="false">ROUND(I181*H181,2)</f>
        <v>0</v>
      </c>
      <c r="BL181" s="4" t="s">
        <v>135</v>
      </c>
      <c r="BM181" s="173" t="s">
        <v>226</v>
      </c>
    </row>
    <row r="182" s="28" customFormat="true" ht="24.15" hidden="false" customHeight="true" outlineLevel="0" collapsed="false">
      <c r="A182" s="23"/>
      <c r="B182" s="161"/>
      <c r="C182" s="162" t="s">
        <v>227</v>
      </c>
      <c r="D182" s="162" t="s">
        <v>130</v>
      </c>
      <c r="E182" s="163" t="s">
        <v>228</v>
      </c>
      <c r="F182" s="164" t="s">
        <v>229</v>
      </c>
      <c r="G182" s="165" t="s">
        <v>225</v>
      </c>
      <c r="H182" s="166" t="n">
        <v>5.465</v>
      </c>
      <c r="I182" s="167"/>
      <c r="J182" s="168" t="n">
        <f aca="false">ROUND(I182*H182,2)</f>
        <v>0</v>
      </c>
      <c r="K182" s="164" t="s">
        <v>134</v>
      </c>
      <c r="L182" s="24"/>
      <c r="M182" s="169"/>
      <c r="N182" s="170" t="s">
        <v>40</v>
      </c>
      <c r="O182" s="61"/>
      <c r="P182" s="171" t="n">
        <f aca="false">O182*H182</f>
        <v>0</v>
      </c>
      <c r="Q182" s="171" t="n">
        <v>0</v>
      </c>
      <c r="R182" s="171" t="n">
        <f aca="false">Q182*H182</f>
        <v>0</v>
      </c>
      <c r="S182" s="171" t="n">
        <v>0</v>
      </c>
      <c r="T182" s="172" t="n">
        <f aca="false">S182*H182</f>
        <v>0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73" t="s">
        <v>135</v>
      </c>
      <c r="AT182" s="173" t="s">
        <v>130</v>
      </c>
      <c r="AU182" s="173" t="s">
        <v>136</v>
      </c>
      <c r="AY182" s="4" t="s">
        <v>127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4" t="s">
        <v>136</v>
      </c>
      <c r="BK182" s="174" t="n">
        <f aca="false">ROUND(I182*H182,2)</f>
        <v>0</v>
      </c>
      <c r="BL182" s="4" t="s">
        <v>135</v>
      </c>
      <c r="BM182" s="173" t="s">
        <v>230</v>
      </c>
    </row>
    <row r="183" s="28" customFormat="true" ht="24.15" hidden="false" customHeight="true" outlineLevel="0" collapsed="false">
      <c r="A183" s="23"/>
      <c r="B183" s="161"/>
      <c r="C183" s="162" t="s">
        <v>231</v>
      </c>
      <c r="D183" s="162" t="s">
        <v>130</v>
      </c>
      <c r="E183" s="163" t="s">
        <v>232</v>
      </c>
      <c r="F183" s="164" t="s">
        <v>233</v>
      </c>
      <c r="G183" s="165" t="s">
        <v>225</v>
      </c>
      <c r="H183" s="166" t="n">
        <v>103.835</v>
      </c>
      <c r="I183" s="167"/>
      <c r="J183" s="168" t="n">
        <f aca="false">ROUND(I183*H183,2)</f>
        <v>0</v>
      </c>
      <c r="K183" s="164" t="s">
        <v>134</v>
      </c>
      <c r="L183" s="24"/>
      <c r="M183" s="169"/>
      <c r="N183" s="170" t="s">
        <v>40</v>
      </c>
      <c r="O183" s="61"/>
      <c r="P183" s="171" t="n">
        <f aca="false">O183*H183</f>
        <v>0</v>
      </c>
      <c r="Q183" s="171" t="n">
        <v>0</v>
      </c>
      <c r="R183" s="171" t="n">
        <f aca="false">Q183*H183</f>
        <v>0</v>
      </c>
      <c r="S183" s="171" t="n">
        <v>0</v>
      </c>
      <c r="T183" s="172" t="n">
        <f aca="false">S183*H183</f>
        <v>0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73" t="s">
        <v>135</v>
      </c>
      <c r="AT183" s="173" t="s">
        <v>130</v>
      </c>
      <c r="AU183" s="173" t="s">
        <v>136</v>
      </c>
      <c r="AY183" s="4" t="s">
        <v>127</v>
      </c>
      <c r="BE183" s="174" t="n">
        <f aca="false">IF(N183="základní",J183,0)</f>
        <v>0</v>
      </c>
      <c r="BF183" s="174" t="n">
        <f aca="false">IF(N183="snížená",J183,0)</f>
        <v>0</v>
      </c>
      <c r="BG183" s="174" t="n">
        <f aca="false">IF(N183="zákl. přenesená",J183,0)</f>
        <v>0</v>
      </c>
      <c r="BH183" s="174" t="n">
        <f aca="false">IF(N183="sníž. přenesená",J183,0)</f>
        <v>0</v>
      </c>
      <c r="BI183" s="174" t="n">
        <f aca="false">IF(N183="nulová",J183,0)</f>
        <v>0</v>
      </c>
      <c r="BJ183" s="4" t="s">
        <v>136</v>
      </c>
      <c r="BK183" s="174" t="n">
        <f aca="false">ROUND(I183*H183,2)</f>
        <v>0</v>
      </c>
      <c r="BL183" s="4" t="s">
        <v>135</v>
      </c>
      <c r="BM183" s="173" t="s">
        <v>234</v>
      </c>
    </row>
    <row r="184" s="175" customFormat="true" ht="12.8" hidden="false" customHeight="false" outlineLevel="0" collapsed="false">
      <c r="B184" s="176"/>
      <c r="D184" s="177" t="s">
        <v>138</v>
      </c>
      <c r="F184" s="179" t="s">
        <v>235</v>
      </c>
      <c r="H184" s="180" t="n">
        <v>103.835</v>
      </c>
      <c r="I184" s="181"/>
      <c r="L184" s="176"/>
      <c r="M184" s="182"/>
      <c r="N184" s="183"/>
      <c r="O184" s="183"/>
      <c r="P184" s="183"/>
      <c r="Q184" s="183"/>
      <c r="R184" s="183"/>
      <c r="S184" s="183"/>
      <c r="T184" s="184"/>
      <c r="AT184" s="178" t="s">
        <v>138</v>
      </c>
      <c r="AU184" s="178" t="s">
        <v>136</v>
      </c>
      <c r="AV184" s="175" t="s">
        <v>136</v>
      </c>
      <c r="AW184" s="175" t="s">
        <v>2</v>
      </c>
      <c r="AX184" s="175" t="s">
        <v>79</v>
      </c>
      <c r="AY184" s="178" t="s">
        <v>127</v>
      </c>
    </row>
    <row r="185" s="28" customFormat="true" ht="24.15" hidden="false" customHeight="true" outlineLevel="0" collapsed="false">
      <c r="A185" s="23"/>
      <c r="B185" s="161"/>
      <c r="C185" s="162" t="s">
        <v>6</v>
      </c>
      <c r="D185" s="162" t="s">
        <v>130</v>
      </c>
      <c r="E185" s="163" t="s">
        <v>236</v>
      </c>
      <c r="F185" s="164" t="s">
        <v>237</v>
      </c>
      <c r="G185" s="165" t="s">
        <v>225</v>
      </c>
      <c r="H185" s="166" t="n">
        <v>5.465</v>
      </c>
      <c r="I185" s="167"/>
      <c r="J185" s="168" t="n">
        <f aca="false">ROUND(I185*H185,2)</f>
        <v>0</v>
      </c>
      <c r="K185" s="164" t="s">
        <v>134</v>
      </c>
      <c r="L185" s="24"/>
      <c r="M185" s="169"/>
      <c r="N185" s="170" t="s">
        <v>40</v>
      </c>
      <c r="O185" s="61"/>
      <c r="P185" s="171" t="n">
        <f aca="false">O185*H185</f>
        <v>0</v>
      </c>
      <c r="Q185" s="171" t="n">
        <v>0</v>
      </c>
      <c r="R185" s="171" t="n">
        <f aca="false">Q185*H185</f>
        <v>0</v>
      </c>
      <c r="S185" s="171" t="n">
        <v>0</v>
      </c>
      <c r="T185" s="172" t="n">
        <f aca="false">S185*H185</f>
        <v>0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3" t="s">
        <v>135</v>
      </c>
      <c r="AT185" s="173" t="s">
        <v>130</v>
      </c>
      <c r="AU185" s="173" t="s">
        <v>136</v>
      </c>
      <c r="AY185" s="4" t="s">
        <v>127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4" t="s">
        <v>136</v>
      </c>
      <c r="BK185" s="174" t="n">
        <f aca="false">ROUND(I185*H185,2)</f>
        <v>0</v>
      </c>
      <c r="BL185" s="4" t="s">
        <v>135</v>
      </c>
      <c r="BM185" s="173" t="s">
        <v>238</v>
      </c>
    </row>
    <row r="186" s="147" customFormat="true" ht="22.8" hidden="false" customHeight="true" outlineLevel="0" collapsed="false">
      <c r="B186" s="148"/>
      <c r="D186" s="149" t="s">
        <v>73</v>
      </c>
      <c r="E186" s="159" t="s">
        <v>239</v>
      </c>
      <c r="F186" s="159" t="s">
        <v>240</v>
      </c>
      <c r="I186" s="151"/>
      <c r="J186" s="160" t="n">
        <f aca="false">BK186</f>
        <v>0</v>
      </c>
      <c r="L186" s="148"/>
      <c r="M186" s="153"/>
      <c r="N186" s="154"/>
      <c r="O186" s="154"/>
      <c r="P186" s="155" t="n">
        <f aca="false">P187</f>
        <v>0</v>
      </c>
      <c r="Q186" s="154"/>
      <c r="R186" s="155" t="n">
        <f aca="false">R187</f>
        <v>0</v>
      </c>
      <c r="S186" s="154"/>
      <c r="T186" s="156" t="n">
        <f aca="false">T187</f>
        <v>0</v>
      </c>
      <c r="AR186" s="149" t="s">
        <v>79</v>
      </c>
      <c r="AT186" s="157" t="s">
        <v>73</v>
      </c>
      <c r="AU186" s="157" t="s">
        <v>79</v>
      </c>
      <c r="AY186" s="149" t="s">
        <v>127</v>
      </c>
      <c r="BK186" s="158" t="n">
        <f aca="false">BK187</f>
        <v>0</v>
      </c>
    </row>
    <row r="187" s="28" customFormat="true" ht="21.75" hidden="false" customHeight="true" outlineLevel="0" collapsed="false">
      <c r="A187" s="23"/>
      <c r="B187" s="161"/>
      <c r="C187" s="162" t="s">
        <v>241</v>
      </c>
      <c r="D187" s="162" t="s">
        <v>130</v>
      </c>
      <c r="E187" s="163" t="s">
        <v>242</v>
      </c>
      <c r="F187" s="164" t="s">
        <v>243</v>
      </c>
      <c r="G187" s="165" t="s">
        <v>225</v>
      </c>
      <c r="H187" s="166" t="n">
        <v>4.875</v>
      </c>
      <c r="I187" s="167"/>
      <c r="J187" s="168" t="n">
        <f aca="false">ROUND(I187*H187,2)</f>
        <v>0</v>
      </c>
      <c r="K187" s="164" t="s">
        <v>134</v>
      </c>
      <c r="L187" s="24"/>
      <c r="M187" s="169"/>
      <c r="N187" s="170" t="s">
        <v>40</v>
      </c>
      <c r="O187" s="61"/>
      <c r="P187" s="171" t="n">
        <f aca="false">O187*H187</f>
        <v>0</v>
      </c>
      <c r="Q187" s="171" t="n">
        <v>0</v>
      </c>
      <c r="R187" s="171" t="n">
        <f aca="false">Q187*H187</f>
        <v>0</v>
      </c>
      <c r="S187" s="171" t="n">
        <v>0</v>
      </c>
      <c r="T187" s="172" t="n">
        <f aca="false">S187*H187</f>
        <v>0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173" t="s">
        <v>135</v>
      </c>
      <c r="AT187" s="173" t="s">
        <v>130</v>
      </c>
      <c r="AU187" s="173" t="s">
        <v>136</v>
      </c>
      <c r="AY187" s="4" t="s">
        <v>127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4" t="s">
        <v>136</v>
      </c>
      <c r="BK187" s="174" t="n">
        <f aca="false">ROUND(I187*H187,2)</f>
        <v>0</v>
      </c>
      <c r="BL187" s="4" t="s">
        <v>135</v>
      </c>
      <c r="BM187" s="173" t="s">
        <v>244</v>
      </c>
    </row>
    <row r="188" s="147" customFormat="true" ht="25.9" hidden="false" customHeight="true" outlineLevel="0" collapsed="false">
      <c r="B188" s="148"/>
      <c r="D188" s="149" t="s">
        <v>73</v>
      </c>
      <c r="E188" s="150" t="s">
        <v>245</v>
      </c>
      <c r="F188" s="150" t="s">
        <v>246</v>
      </c>
      <c r="I188" s="151"/>
      <c r="J188" s="152" t="n">
        <f aca="false">BK188</f>
        <v>0</v>
      </c>
      <c r="L188" s="148"/>
      <c r="M188" s="153"/>
      <c r="N188" s="154"/>
      <c r="O188" s="154"/>
      <c r="P188" s="155" t="n">
        <f aca="false">P189+P202+P224+P229+P246+P249+P252+P298+P307+P320+P340+P355+P363</f>
        <v>0</v>
      </c>
      <c r="Q188" s="154"/>
      <c r="R188" s="155" t="n">
        <f aca="false">R189+R202+R224+R229+R246+R249+R252+R298+R307+R320+R340+R355+R363</f>
        <v>2.41430179</v>
      </c>
      <c r="S188" s="154"/>
      <c r="T188" s="156" t="n">
        <f aca="false">T189+T202+T224+T229+T246+T249+T252+T298+T307+T320+T340+T355+T363</f>
        <v>0.46411736</v>
      </c>
      <c r="AR188" s="149" t="s">
        <v>136</v>
      </c>
      <c r="AT188" s="157" t="s">
        <v>73</v>
      </c>
      <c r="AU188" s="157" t="s">
        <v>74</v>
      </c>
      <c r="AY188" s="149" t="s">
        <v>127</v>
      </c>
      <c r="BK188" s="158" t="n">
        <f aca="false">BK189+BK202+BK224+BK229+BK246+BK249+BK252+BK298+BK307+BK320+BK340+BK355+BK363</f>
        <v>0</v>
      </c>
    </row>
    <row r="189" s="147" customFormat="true" ht="22.8" hidden="false" customHeight="true" outlineLevel="0" collapsed="false">
      <c r="B189" s="148"/>
      <c r="D189" s="149" t="s">
        <v>73</v>
      </c>
      <c r="E189" s="159" t="s">
        <v>247</v>
      </c>
      <c r="F189" s="159" t="s">
        <v>248</v>
      </c>
      <c r="I189" s="151"/>
      <c r="J189" s="160" t="n">
        <f aca="false">BK189</f>
        <v>0</v>
      </c>
      <c r="L189" s="148"/>
      <c r="M189" s="153"/>
      <c r="N189" s="154"/>
      <c r="O189" s="154"/>
      <c r="P189" s="155" t="n">
        <f aca="false">SUM(P190:P201)</f>
        <v>0</v>
      </c>
      <c r="Q189" s="154"/>
      <c r="R189" s="155" t="n">
        <f aca="false">SUM(R190:R201)</f>
        <v>0.01128</v>
      </c>
      <c r="S189" s="154"/>
      <c r="T189" s="156" t="n">
        <f aca="false">SUM(T190:T201)</f>
        <v>0.00816</v>
      </c>
      <c r="AR189" s="149" t="s">
        <v>136</v>
      </c>
      <c r="AT189" s="157" t="s">
        <v>73</v>
      </c>
      <c r="AU189" s="157" t="s">
        <v>79</v>
      </c>
      <c r="AY189" s="149" t="s">
        <v>127</v>
      </c>
      <c r="BK189" s="158" t="n">
        <f aca="false">SUM(BK190:BK201)</f>
        <v>0</v>
      </c>
    </row>
    <row r="190" s="28" customFormat="true" ht="16.5" hidden="false" customHeight="true" outlineLevel="0" collapsed="false">
      <c r="A190" s="23"/>
      <c r="B190" s="161"/>
      <c r="C190" s="162" t="s">
        <v>249</v>
      </c>
      <c r="D190" s="162" t="s">
        <v>130</v>
      </c>
      <c r="E190" s="163" t="s">
        <v>250</v>
      </c>
      <c r="F190" s="164" t="s">
        <v>251</v>
      </c>
      <c r="G190" s="165" t="s">
        <v>142</v>
      </c>
      <c r="H190" s="166" t="n">
        <v>2</v>
      </c>
      <c r="I190" s="167"/>
      <c r="J190" s="168" t="n">
        <f aca="false">ROUND(I190*H190,2)</f>
        <v>0</v>
      </c>
      <c r="K190" s="164" t="s">
        <v>134</v>
      </c>
      <c r="L190" s="24"/>
      <c r="M190" s="169"/>
      <c r="N190" s="170" t="s">
        <v>40</v>
      </c>
      <c r="O190" s="61"/>
      <c r="P190" s="171" t="n">
        <f aca="false">O190*H190</f>
        <v>0</v>
      </c>
      <c r="Q190" s="171" t="n">
        <v>0</v>
      </c>
      <c r="R190" s="171" t="n">
        <f aca="false">Q190*H190</f>
        <v>0</v>
      </c>
      <c r="S190" s="171" t="n">
        <v>0.0021</v>
      </c>
      <c r="T190" s="172" t="n">
        <f aca="false">S190*H190</f>
        <v>0.0042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73" t="s">
        <v>212</v>
      </c>
      <c r="AT190" s="173" t="s">
        <v>130</v>
      </c>
      <c r="AU190" s="173" t="s">
        <v>136</v>
      </c>
      <c r="AY190" s="4" t="s">
        <v>127</v>
      </c>
      <c r="BE190" s="174" t="n">
        <f aca="false">IF(N190="základní",J190,0)</f>
        <v>0</v>
      </c>
      <c r="BF190" s="174" t="n">
        <f aca="false">IF(N190="snížená",J190,0)</f>
        <v>0</v>
      </c>
      <c r="BG190" s="174" t="n">
        <f aca="false">IF(N190="zákl. přenesená",J190,0)</f>
        <v>0</v>
      </c>
      <c r="BH190" s="174" t="n">
        <f aca="false">IF(N190="sníž. přenesená",J190,0)</f>
        <v>0</v>
      </c>
      <c r="BI190" s="174" t="n">
        <f aca="false">IF(N190="nulová",J190,0)</f>
        <v>0</v>
      </c>
      <c r="BJ190" s="4" t="s">
        <v>136</v>
      </c>
      <c r="BK190" s="174" t="n">
        <f aca="false">ROUND(I190*H190,2)</f>
        <v>0</v>
      </c>
      <c r="BL190" s="4" t="s">
        <v>212</v>
      </c>
      <c r="BM190" s="173" t="s">
        <v>252</v>
      </c>
    </row>
    <row r="191" s="28" customFormat="true" ht="16.5" hidden="false" customHeight="true" outlineLevel="0" collapsed="false">
      <c r="A191" s="23"/>
      <c r="B191" s="161"/>
      <c r="C191" s="162" t="s">
        <v>253</v>
      </c>
      <c r="D191" s="162" t="s">
        <v>130</v>
      </c>
      <c r="E191" s="163" t="s">
        <v>254</v>
      </c>
      <c r="F191" s="164" t="s">
        <v>255</v>
      </c>
      <c r="G191" s="165" t="s">
        <v>142</v>
      </c>
      <c r="H191" s="166" t="n">
        <v>2</v>
      </c>
      <c r="I191" s="167"/>
      <c r="J191" s="168" t="n">
        <f aca="false">ROUND(I191*H191,2)</f>
        <v>0</v>
      </c>
      <c r="K191" s="164" t="s">
        <v>134</v>
      </c>
      <c r="L191" s="24"/>
      <c r="M191" s="169"/>
      <c r="N191" s="170" t="s">
        <v>40</v>
      </c>
      <c r="O191" s="61"/>
      <c r="P191" s="171" t="n">
        <f aca="false">O191*H191</f>
        <v>0</v>
      </c>
      <c r="Q191" s="171" t="n">
        <v>0</v>
      </c>
      <c r="R191" s="171" t="n">
        <f aca="false">Q191*H191</f>
        <v>0</v>
      </c>
      <c r="S191" s="171" t="n">
        <v>0.00198</v>
      </c>
      <c r="T191" s="172" t="n">
        <f aca="false">S191*H191</f>
        <v>0.00396</v>
      </c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R191" s="173" t="s">
        <v>212</v>
      </c>
      <c r="AT191" s="173" t="s">
        <v>130</v>
      </c>
      <c r="AU191" s="173" t="s">
        <v>136</v>
      </c>
      <c r="AY191" s="4" t="s">
        <v>127</v>
      </c>
      <c r="BE191" s="174" t="n">
        <f aca="false">IF(N191="základní",J191,0)</f>
        <v>0</v>
      </c>
      <c r="BF191" s="174" t="n">
        <f aca="false">IF(N191="snížená",J191,0)</f>
        <v>0</v>
      </c>
      <c r="BG191" s="174" t="n">
        <f aca="false">IF(N191="zákl. přenesená",J191,0)</f>
        <v>0</v>
      </c>
      <c r="BH191" s="174" t="n">
        <f aca="false">IF(N191="sníž. přenesená",J191,0)</f>
        <v>0</v>
      </c>
      <c r="BI191" s="174" t="n">
        <f aca="false">IF(N191="nulová",J191,0)</f>
        <v>0</v>
      </c>
      <c r="BJ191" s="4" t="s">
        <v>136</v>
      </c>
      <c r="BK191" s="174" t="n">
        <f aca="false">ROUND(I191*H191,2)</f>
        <v>0</v>
      </c>
      <c r="BL191" s="4" t="s">
        <v>212</v>
      </c>
      <c r="BM191" s="173" t="s">
        <v>256</v>
      </c>
    </row>
    <row r="192" s="28" customFormat="true" ht="16.5" hidden="false" customHeight="true" outlineLevel="0" collapsed="false">
      <c r="A192" s="23"/>
      <c r="B192" s="161"/>
      <c r="C192" s="162" t="s">
        <v>257</v>
      </c>
      <c r="D192" s="162" t="s">
        <v>130</v>
      </c>
      <c r="E192" s="163" t="s">
        <v>258</v>
      </c>
      <c r="F192" s="164" t="s">
        <v>259</v>
      </c>
      <c r="G192" s="165" t="s">
        <v>142</v>
      </c>
      <c r="H192" s="166" t="n">
        <v>5</v>
      </c>
      <c r="I192" s="167"/>
      <c r="J192" s="168" t="n">
        <f aca="false">ROUND(I192*H192,2)</f>
        <v>0</v>
      </c>
      <c r="K192" s="164" t="s">
        <v>134</v>
      </c>
      <c r="L192" s="24"/>
      <c r="M192" s="169"/>
      <c r="N192" s="170" t="s">
        <v>40</v>
      </c>
      <c r="O192" s="61"/>
      <c r="P192" s="171" t="n">
        <f aca="false">O192*H192</f>
        <v>0</v>
      </c>
      <c r="Q192" s="171" t="n">
        <v>0.00041</v>
      </c>
      <c r="R192" s="171" t="n">
        <f aca="false">Q192*H192</f>
        <v>0.00205</v>
      </c>
      <c r="S192" s="171" t="n">
        <v>0</v>
      </c>
      <c r="T192" s="172" t="n">
        <f aca="false">S192*H192</f>
        <v>0</v>
      </c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R192" s="173" t="s">
        <v>212</v>
      </c>
      <c r="AT192" s="173" t="s">
        <v>130</v>
      </c>
      <c r="AU192" s="173" t="s">
        <v>136</v>
      </c>
      <c r="AY192" s="4" t="s">
        <v>127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4" t="s">
        <v>136</v>
      </c>
      <c r="BK192" s="174" t="n">
        <f aca="false">ROUND(I192*H192,2)</f>
        <v>0</v>
      </c>
      <c r="BL192" s="4" t="s">
        <v>212</v>
      </c>
      <c r="BM192" s="173" t="s">
        <v>260</v>
      </c>
    </row>
    <row r="193" s="28" customFormat="true" ht="16.5" hidden="false" customHeight="true" outlineLevel="0" collapsed="false">
      <c r="A193" s="23"/>
      <c r="B193" s="161"/>
      <c r="C193" s="162" t="s">
        <v>261</v>
      </c>
      <c r="D193" s="162" t="s">
        <v>130</v>
      </c>
      <c r="E193" s="163" t="s">
        <v>262</v>
      </c>
      <c r="F193" s="164" t="s">
        <v>263</v>
      </c>
      <c r="G193" s="165" t="s">
        <v>142</v>
      </c>
      <c r="H193" s="166" t="n">
        <v>2</v>
      </c>
      <c r="I193" s="167"/>
      <c r="J193" s="168" t="n">
        <f aca="false">ROUND(I193*H193,2)</f>
        <v>0</v>
      </c>
      <c r="K193" s="164" t="s">
        <v>134</v>
      </c>
      <c r="L193" s="24"/>
      <c r="M193" s="169"/>
      <c r="N193" s="170" t="s">
        <v>40</v>
      </c>
      <c r="O193" s="61"/>
      <c r="P193" s="171" t="n">
        <f aca="false">O193*H193</f>
        <v>0</v>
      </c>
      <c r="Q193" s="171" t="n">
        <v>0.00048</v>
      </c>
      <c r="R193" s="171" t="n">
        <f aca="false">Q193*H193</f>
        <v>0.00096</v>
      </c>
      <c r="S193" s="171" t="n">
        <v>0</v>
      </c>
      <c r="T193" s="172" t="n">
        <f aca="false">S193*H193</f>
        <v>0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73" t="s">
        <v>212</v>
      </c>
      <c r="AT193" s="173" t="s">
        <v>130</v>
      </c>
      <c r="AU193" s="173" t="s">
        <v>136</v>
      </c>
      <c r="AY193" s="4" t="s">
        <v>127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4" t="s">
        <v>136</v>
      </c>
      <c r="BK193" s="174" t="n">
        <f aca="false">ROUND(I193*H193,2)</f>
        <v>0</v>
      </c>
      <c r="BL193" s="4" t="s">
        <v>212</v>
      </c>
      <c r="BM193" s="173" t="s">
        <v>264</v>
      </c>
    </row>
    <row r="194" s="28" customFormat="true" ht="16.5" hidden="false" customHeight="true" outlineLevel="0" collapsed="false">
      <c r="A194" s="23"/>
      <c r="B194" s="161"/>
      <c r="C194" s="162" t="s">
        <v>265</v>
      </c>
      <c r="D194" s="162" t="s">
        <v>130</v>
      </c>
      <c r="E194" s="163" t="s">
        <v>266</v>
      </c>
      <c r="F194" s="164" t="s">
        <v>267</v>
      </c>
      <c r="G194" s="165" t="s">
        <v>142</v>
      </c>
      <c r="H194" s="166" t="n">
        <v>1</v>
      </c>
      <c r="I194" s="167"/>
      <c r="J194" s="168" t="n">
        <f aca="false">ROUND(I194*H194,2)</f>
        <v>0</v>
      </c>
      <c r="K194" s="164" t="s">
        <v>134</v>
      </c>
      <c r="L194" s="24"/>
      <c r="M194" s="169"/>
      <c r="N194" s="170" t="s">
        <v>40</v>
      </c>
      <c r="O194" s="61"/>
      <c r="P194" s="171" t="n">
        <f aca="false">O194*H194</f>
        <v>0</v>
      </c>
      <c r="Q194" s="171" t="n">
        <v>0.00224</v>
      </c>
      <c r="R194" s="171" t="n">
        <f aca="false">Q194*H194</f>
        <v>0.00224</v>
      </c>
      <c r="S194" s="171" t="n">
        <v>0</v>
      </c>
      <c r="T194" s="172" t="n">
        <f aca="false">S194*H194</f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173" t="s">
        <v>212</v>
      </c>
      <c r="AT194" s="173" t="s">
        <v>130</v>
      </c>
      <c r="AU194" s="173" t="s">
        <v>136</v>
      </c>
      <c r="AY194" s="4" t="s">
        <v>127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4" t="s">
        <v>136</v>
      </c>
      <c r="BK194" s="174" t="n">
        <f aca="false">ROUND(I194*H194,2)</f>
        <v>0</v>
      </c>
      <c r="BL194" s="4" t="s">
        <v>212</v>
      </c>
      <c r="BM194" s="173" t="s">
        <v>268</v>
      </c>
    </row>
    <row r="195" s="28" customFormat="true" ht="16.5" hidden="false" customHeight="true" outlineLevel="0" collapsed="false">
      <c r="A195" s="23"/>
      <c r="B195" s="161"/>
      <c r="C195" s="162" t="s">
        <v>269</v>
      </c>
      <c r="D195" s="162" t="s">
        <v>130</v>
      </c>
      <c r="E195" s="163" t="s">
        <v>270</v>
      </c>
      <c r="F195" s="164" t="s">
        <v>271</v>
      </c>
      <c r="G195" s="165" t="s">
        <v>190</v>
      </c>
      <c r="H195" s="166" t="n">
        <v>2</v>
      </c>
      <c r="I195" s="167"/>
      <c r="J195" s="168" t="n">
        <f aca="false">ROUND(I195*H195,2)</f>
        <v>0</v>
      </c>
      <c r="K195" s="164" t="s">
        <v>134</v>
      </c>
      <c r="L195" s="24"/>
      <c r="M195" s="169"/>
      <c r="N195" s="170" t="s">
        <v>40</v>
      </c>
      <c r="O195" s="61"/>
      <c r="P195" s="171" t="n">
        <f aca="false">O195*H195</f>
        <v>0</v>
      </c>
      <c r="Q195" s="171" t="n">
        <v>0</v>
      </c>
      <c r="R195" s="171" t="n">
        <f aca="false">Q195*H195</f>
        <v>0</v>
      </c>
      <c r="S195" s="171" t="n">
        <v>0</v>
      </c>
      <c r="T195" s="172" t="n">
        <f aca="false">S195*H195</f>
        <v>0</v>
      </c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R195" s="173" t="s">
        <v>212</v>
      </c>
      <c r="AT195" s="173" t="s">
        <v>130</v>
      </c>
      <c r="AU195" s="173" t="s">
        <v>136</v>
      </c>
      <c r="AY195" s="4" t="s">
        <v>127</v>
      </c>
      <c r="BE195" s="174" t="n">
        <f aca="false">IF(N195="základní",J195,0)</f>
        <v>0</v>
      </c>
      <c r="BF195" s="174" t="n">
        <f aca="false">IF(N195="snížená",J195,0)</f>
        <v>0</v>
      </c>
      <c r="BG195" s="174" t="n">
        <f aca="false">IF(N195="zákl. přenesená",J195,0)</f>
        <v>0</v>
      </c>
      <c r="BH195" s="174" t="n">
        <f aca="false">IF(N195="sníž. přenesená",J195,0)</f>
        <v>0</v>
      </c>
      <c r="BI195" s="174" t="n">
        <f aca="false">IF(N195="nulová",J195,0)</f>
        <v>0</v>
      </c>
      <c r="BJ195" s="4" t="s">
        <v>136</v>
      </c>
      <c r="BK195" s="174" t="n">
        <f aca="false">ROUND(I195*H195,2)</f>
        <v>0</v>
      </c>
      <c r="BL195" s="4" t="s">
        <v>212</v>
      </c>
      <c r="BM195" s="173" t="s">
        <v>272</v>
      </c>
    </row>
    <row r="196" s="28" customFormat="true" ht="16.5" hidden="false" customHeight="true" outlineLevel="0" collapsed="false">
      <c r="A196" s="23"/>
      <c r="B196" s="161"/>
      <c r="C196" s="162" t="s">
        <v>273</v>
      </c>
      <c r="D196" s="162" t="s">
        <v>130</v>
      </c>
      <c r="E196" s="163" t="s">
        <v>274</v>
      </c>
      <c r="F196" s="164" t="s">
        <v>275</v>
      </c>
      <c r="G196" s="165" t="s">
        <v>190</v>
      </c>
      <c r="H196" s="166" t="n">
        <v>1</v>
      </c>
      <c r="I196" s="167"/>
      <c r="J196" s="168" t="n">
        <f aca="false">ROUND(I196*H196,2)</f>
        <v>0</v>
      </c>
      <c r="K196" s="164" t="s">
        <v>134</v>
      </c>
      <c r="L196" s="24"/>
      <c r="M196" s="169"/>
      <c r="N196" s="170" t="s">
        <v>40</v>
      </c>
      <c r="O196" s="61"/>
      <c r="P196" s="171" t="n">
        <f aca="false">O196*H196</f>
        <v>0</v>
      </c>
      <c r="Q196" s="171" t="n">
        <v>0</v>
      </c>
      <c r="R196" s="171" t="n">
        <f aca="false">Q196*H196</f>
        <v>0</v>
      </c>
      <c r="S196" s="171" t="n">
        <v>0</v>
      </c>
      <c r="T196" s="172" t="n">
        <f aca="false">S196*H196</f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73" t="s">
        <v>212</v>
      </c>
      <c r="AT196" s="173" t="s">
        <v>130</v>
      </c>
      <c r="AU196" s="173" t="s">
        <v>136</v>
      </c>
      <c r="AY196" s="4" t="s">
        <v>127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4" t="s">
        <v>136</v>
      </c>
      <c r="BK196" s="174" t="n">
        <f aca="false">ROUND(I196*H196,2)</f>
        <v>0</v>
      </c>
      <c r="BL196" s="4" t="s">
        <v>212</v>
      </c>
      <c r="BM196" s="173" t="s">
        <v>276</v>
      </c>
    </row>
    <row r="197" s="28" customFormat="true" ht="21.75" hidden="false" customHeight="true" outlineLevel="0" collapsed="false">
      <c r="A197" s="23"/>
      <c r="B197" s="161"/>
      <c r="C197" s="162" t="s">
        <v>277</v>
      </c>
      <c r="D197" s="162" t="s">
        <v>130</v>
      </c>
      <c r="E197" s="163" t="s">
        <v>278</v>
      </c>
      <c r="F197" s="164" t="s">
        <v>279</v>
      </c>
      <c r="G197" s="165" t="s">
        <v>190</v>
      </c>
      <c r="H197" s="166" t="n">
        <v>1</v>
      </c>
      <c r="I197" s="167"/>
      <c r="J197" s="168" t="n">
        <f aca="false">ROUND(I197*H197,2)</f>
        <v>0</v>
      </c>
      <c r="K197" s="164" t="s">
        <v>134</v>
      </c>
      <c r="L197" s="24"/>
      <c r="M197" s="169"/>
      <c r="N197" s="170" t="s">
        <v>40</v>
      </c>
      <c r="O197" s="61"/>
      <c r="P197" s="171" t="n">
        <f aca="false">O197*H197</f>
        <v>0</v>
      </c>
      <c r="Q197" s="171" t="n">
        <v>0</v>
      </c>
      <c r="R197" s="171" t="n">
        <f aca="false">Q197*H197</f>
        <v>0</v>
      </c>
      <c r="S197" s="171" t="n">
        <v>0</v>
      </c>
      <c r="T197" s="172" t="n">
        <f aca="false">S197*H197</f>
        <v>0</v>
      </c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R197" s="173" t="s">
        <v>212</v>
      </c>
      <c r="AT197" s="173" t="s">
        <v>130</v>
      </c>
      <c r="AU197" s="173" t="s">
        <v>136</v>
      </c>
      <c r="AY197" s="4" t="s">
        <v>127</v>
      </c>
      <c r="BE197" s="174" t="n">
        <f aca="false">IF(N197="základní",J197,0)</f>
        <v>0</v>
      </c>
      <c r="BF197" s="174" t="n">
        <f aca="false">IF(N197="snížená",J197,0)</f>
        <v>0</v>
      </c>
      <c r="BG197" s="174" t="n">
        <f aca="false">IF(N197="zákl. přenesená",J197,0)</f>
        <v>0</v>
      </c>
      <c r="BH197" s="174" t="n">
        <f aca="false">IF(N197="sníž. přenesená",J197,0)</f>
        <v>0</v>
      </c>
      <c r="BI197" s="174" t="n">
        <f aca="false">IF(N197="nulová",J197,0)</f>
        <v>0</v>
      </c>
      <c r="BJ197" s="4" t="s">
        <v>136</v>
      </c>
      <c r="BK197" s="174" t="n">
        <f aca="false">ROUND(I197*H197,2)</f>
        <v>0</v>
      </c>
      <c r="BL197" s="4" t="s">
        <v>212</v>
      </c>
      <c r="BM197" s="173" t="s">
        <v>280</v>
      </c>
    </row>
    <row r="198" s="28" customFormat="true" ht="24.15" hidden="false" customHeight="true" outlineLevel="0" collapsed="false">
      <c r="A198" s="23"/>
      <c r="B198" s="161"/>
      <c r="C198" s="162" t="s">
        <v>281</v>
      </c>
      <c r="D198" s="162" t="s">
        <v>130</v>
      </c>
      <c r="E198" s="163" t="s">
        <v>282</v>
      </c>
      <c r="F198" s="164" t="s">
        <v>283</v>
      </c>
      <c r="G198" s="165" t="s">
        <v>190</v>
      </c>
      <c r="H198" s="166" t="n">
        <v>1</v>
      </c>
      <c r="I198" s="167"/>
      <c r="J198" s="168" t="n">
        <f aca="false">ROUND(I198*H198,2)</f>
        <v>0</v>
      </c>
      <c r="K198" s="164" t="s">
        <v>134</v>
      </c>
      <c r="L198" s="24"/>
      <c r="M198" s="169"/>
      <c r="N198" s="170" t="s">
        <v>40</v>
      </c>
      <c r="O198" s="61"/>
      <c r="P198" s="171" t="n">
        <f aca="false">O198*H198</f>
        <v>0</v>
      </c>
      <c r="Q198" s="171" t="n">
        <v>0.00535</v>
      </c>
      <c r="R198" s="171" t="n">
        <f aca="false">Q198*H198</f>
        <v>0.00535</v>
      </c>
      <c r="S198" s="171" t="n">
        <v>0</v>
      </c>
      <c r="T198" s="172" t="n">
        <f aca="false">S198*H198</f>
        <v>0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73" t="s">
        <v>212</v>
      </c>
      <c r="AT198" s="173" t="s">
        <v>130</v>
      </c>
      <c r="AU198" s="173" t="s">
        <v>136</v>
      </c>
      <c r="AY198" s="4" t="s">
        <v>127</v>
      </c>
      <c r="BE198" s="174" t="n">
        <f aca="false">IF(N198="základní",J198,0)</f>
        <v>0</v>
      </c>
      <c r="BF198" s="174" t="n">
        <f aca="false">IF(N198="snížená",J198,0)</f>
        <v>0</v>
      </c>
      <c r="BG198" s="174" t="n">
        <f aca="false">IF(N198="zákl. přenesená",J198,0)</f>
        <v>0</v>
      </c>
      <c r="BH198" s="174" t="n">
        <f aca="false">IF(N198="sníž. přenesená",J198,0)</f>
        <v>0</v>
      </c>
      <c r="BI198" s="174" t="n">
        <f aca="false">IF(N198="nulová",J198,0)</f>
        <v>0</v>
      </c>
      <c r="BJ198" s="4" t="s">
        <v>136</v>
      </c>
      <c r="BK198" s="174" t="n">
        <f aca="false">ROUND(I198*H198,2)</f>
        <v>0</v>
      </c>
      <c r="BL198" s="4" t="s">
        <v>212</v>
      </c>
      <c r="BM198" s="173" t="s">
        <v>284</v>
      </c>
    </row>
    <row r="199" s="28" customFormat="true" ht="24.15" hidden="false" customHeight="true" outlineLevel="0" collapsed="false">
      <c r="A199" s="23"/>
      <c r="B199" s="161"/>
      <c r="C199" s="162" t="s">
        <v>285</v>
      </c>
      <c r="D199" s="162" t="s">
        <v>130</v>
      </c>
      <c r="E199" s="163" t="s">
        <v>286</v>
      </c>
      <c r="F199" s="164" t="s">
        <v>287</v>
      </c>
      <c r="G199" s="165" t="s">
        <v>190</v>
      </c>
      <c r="H199" s="166" t="n">
        <v>2</v>
      </c>
      <c r="I199" s="167"/>
      <c r="J199" s="168" t="n">
        <f aca="false">ROUND(I199*H199,2)</f>
        <v>0</v>
      </c>
      <c r="K199" s="164" t="s">
        <v>134</v>
      </c>
      <c r="L199" s="24"/>
      <c r="M199" s="169"/>
      <c r="N199" s="170" t="s">
        <v>40</v>
      </c>
      <c r="O199" s="61"/>
      <c r="P199" s="171" t="n">
        <f aca="false">O199*H199</f>
        <v>0</v>
      </c>
      <c r="Q199" s="171" t="n">
        <v>0.00034</v>
      </c>
      <c r="R199" s="171" t="n">
        <f aca="false">Q199*H199</f>
        <v>0.00068</v>
      </c>
      <c r="S199" s="171" t="n">
        <v>0</v>
      </c>
      <c r="T199" s="172" t="n">
        <f aca="false">S199*H199</f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73" t="s">
        <v>212</v>
      </c>
      <c r="AT199" s="173" t="s">
        <v>130</v>
      </c>
      <c r="AU199" s="173" t="s">
        <v>136</v>
      </c>
      <c r="AY199" s="4" t="s">
        <v>127</v>
      </c>
      <c r="BE199" s="174" t="n">
        <f aca="false">IF(N199="základní",J199,0)</f>
        <v>0</v>
      </c>
      <c r="BF199" s="174" t="n">
        <f aca="false">IF(N199="snížená",J199,0)</f>
        <v>0</v>
      </c>
      <c r="BG199" s="174" t="n">
        <f aca="false">IF(N199="zákl. přenesená",J199,0)</f>
        <v>0</v>
      </c>
      <c r="BH199" s="174" t="n">
        <f aca="false">IF(N199="sníž. přenesená",J199,0)</f>
        <v>0</v>
      </c>
      <c r="BI199" s="174" t="n">
        <f aca="false">IF(N199="nulová",J199,0)</f>
        <v>0</v>
      </c>
      <c r="BJ199" s="4" t="s">
        <v>136</v>
      </c>
      <c r="BK199" s="174" t="n">
        <f aca="false">ROUND(I199*H199,2)</f>
        <v>0</v>
      </c>
      <c r="BL199" s="4" t="s">
        <v>212</v>
      </c>
      <c r="BM199" s="173" t="s">
        <v>288</v>
      </c>
    </row>
    <row r="200" s="28" customFormat="true" ht="21.75" hidden="false" customHeight="true" outlineLevel="0" collapsed="false">
      <c r="A200" s="23"/>
      <c r="B200" s="161"/>
      <c r="C200" s="162" t="s">
        <v>289</v>
      </c>
      <c r="D200" s="162" t="s">
        <v>130</v>
      </c>
      <c r="E200" s="163" t="s">
        <v>290</v>
      </c>
      <c r="F200" s="164" t="s">
        <v>291</v>
      </c>
      <c r="G200" s="165" t="s">
        <v>142</v>
      </c>
      <c r="H200" s="166" t="n">
        <v>8</v>
      </c>
      <c r="I200" s="167"/>
      <c r="J200" s="168" t="n">
        <f aca="false">ROUND(I200*H200,2)</f>
        <v>0</v>
      </c>
      <c r="K200" s="164" t="s">
        <v>134</v>
      </c>
      <c r="L200" s="24"/>
      <c r="M200" s="169"/>
      <c r="N200" s="170" t="s">
        <v>40</v>
      </c>
      <c r="O200" s="61"/>
      <c r="P200" s="171" t="n">
        <f aca="false">O200*H200</f>
        <v>0</v>
      </c>
      <c r="Q200" s="171" t="n">
        <v>0</v>
      </c>
      <c r="R200" s="171" t="n">
        <f aca="false">Q200*H200</f>
        <v>0</v>
      </c>
      <c r="S200" s="171" t="n">
        <v>0</v>
      </c>
      <c r="T200" s="172" t="n">
        <f aca="false">S200*H200</f>
        <v>0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73" t="s">
        <v>212</v>
      </c>
      <c r="AT200" s="173" t="s">
        <v>130</v>
      </c>
      <c r="AU200" s="173" t="s">
        <v>136</v>
      </c>
      <c r="AY200" s="4" t="s">
        <v>127</v>
      </c>
      <c r="BE200" s="174" t="n">
        <f aca="false">IF(N200="základní",J200,0)</f>
        <v>0</v>
      </c>
      <c r="BF200" s="174" t="n">
        <f aca="false">IF(N200="snížená",J200,0)</f>
        <v>0</v>
      </c>
      <c r="BG200" s="174" t="n">
        <f aca="false">IF(N200="zákl. přenesená",J200,0)</f>
        <v>0</v>
      </c>
      <c r="BH200" s="174" t="n">
        <f aca="false">IF(N200="sníž. přenesená",J200,0)</f>
        <v>0</v>
      </c>
      <c r="BI200" s="174" t="n">
        <f aca="false">IF(N200="nulová",J200,0)</f>
        <v>0</v>
      </c>
      <c r="BJ200" s="4" t="s">
        <v>136</v>
      </c>
      <c r="BK200" s="174" t="n">
        <f aca="false">ROUND(I200*H200,2)</f>
        <v>0</v>
      </c>
      <c r="BL200" s="4" t="s">
        <v>212</v>
      </c>
      <c r="BM200" s="173" t="s">
        <v>292</v>
      </c>
    </row>
    <row r="201" s="28" customFormat="true" ht="24.15" hidden="false" customHeight="true" outlineLevel="0" collapsed="false">
      <c r="A201" s="23"/>
      <c r="B201" s="161"/>
      <c r="C201" s="162" t="s">
        <v>293</v>
      </c>
      <c r="D201" s="162" t="s">
        <v>130</v>
      </c>
      <c r="E201" s="163" t="s">
        <v>294</v>
      </c>
      <c r="F201" s="164" t="s">
        <v>295</v>
      </c>
      <c r="G201" s="165" t="s">
        <v>296</v>
      </c>
      <c r="H201" s="197"/>
      <c r="I201" s="167"/>
      <c r="J201" s="168" t="n">
        <f aca="false">ROUND(I201*H201,2)</f>
        <v>0</v>
      </c>
      <c r="K201" s="164" t="s">
        <v>134</v>
      </c>
      <c r="L201" s="24"/>
      <c r="M201" s="169"/>
      <c r="N201" s="170" t="s">
        <v>40</v>
      </c>
      <c r="O201" s="61"/>
      <c r="P201" s="171" t="n">
        <f aca="false">O201*H201</f>
        <v>0</v>
      </c>
      <c r="Q201" s="171" t="n">
        <v>0</v>
      </c>
      <c r="R201" s="171" t="n">
        <f aca="false">Q201*H201</f>
        <v>0</v>
      </c>
      <c r="S201" s="171" t="n">
        <v>0</v>
      </c>
      <c r="T201" s="172" t="n">
        <f aca="false">S201*H201</f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73" t="s">
        <v>212</v>
      </c>
      <c r="AT201" s="173" t="s">
        <v>130</v>
      </c>
      <c r="AU201" s="173" t="s">
        <v>136</v>
      </c>
      <c r="AY201" s="4" t="s">
        <v>127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4" t="s">
        <v>136</v>
      </c>
      <c r="BK201" s="174" t="n">
        <f aca="false">ROUND(I201*H201,2)</f>
        <v>0</v>
      </c>
      <c r="BL201" s="4" t="s">
        <v>212</v>
      </c>
      <c r="BM201" s="173" t="s">
        <v>297</v>
      </c>
    </row>
    <row r="202" s="147" customFormat="true" ht="22.8" hidden="false" customHeight="true" outlineLevel="0" collapsed="false">
      <c r="B202" s="148"/>
      <c r="D202" s="149" t="s">
        <v>73</v>
      </c>
      <c r="E202" s="159" t="s">
        <v>298</v>
      </c>
      <c r="F202" s="159" t="s">
        <v>299</v>
      </c>
      <c r="I202" s="151"/>
      <c r="J202" s="160" t="n">
        <f aca="false">BK202</f>
        <v>0</v>
      </c>
      <c r="L202" s="148"/>
      <c r="M202" s="153"/>
      <c r="N202" s="154"/>
      <c r="O202" s="154"/>
      <c r="P202" s="155" t="n">
        <f aca="false">SUM(P203:P223)</f>
        <v>0</v>
      </c>
      <c r="Q202" s="154"/>
      <c r="R202" s="155" t="n">
        <f aca="false">SUM(R203:R223)</f>
        <v>0.02784</v>
      </c>
      <c r="S202" s="154"/>
      <c r="T202" s="156" t="n">
        <f aca="false">SUM(T203:T223)</f>
        <v>0.03138</v>
      </c>
      <c r="AR202" s="149" t="s">
        <v>136</v>
      </c>
      <c r="AT202" s="157" t="s">
        <v>73</v>
      </c>
      <c r="AU202" s="157" t="s">
        <v>79</v>
      </c>
      <c r="AY202" s="149" t="s">
        <v>127</v>
      </c>
      <c r="BK202" s="158" t="n">
        <f aca="false">SUM(BK203:BK223)</f>
        <v>0</v>
      </c>
    </row>
    <row r="203" s="28" customFormat="true" ht="24.15" hidden="false" customHeight="true" outlineLevel="0" collapsed="false">
      <c r="A203" s="23"/>
      <c r="B203" s="161"/>
      <c r="C203" s="162" t="s">
        <v>300</v>
      </c>
      <c r="D203" s="162" t="s">
        <v>130</v>
      </c>
      <c r="E203" s="163" t="s">
        <v>301</v>
      </c>
      <c r="F203" s="164" t="s">
        <v>302</v>
      </c>
      <c r="G203" s="165" t="s">
        <v>142</v>
      </c>
      <c r="H203" s="166" t="n">
        <v>12</v>
      </c>
      <c r="I203" s="167"/>
      <c r="J203" s="168" t="n">
        <f aca="false">ROUND(I203*H203,2)</f>
        <v>0</v>
      </c>
      <c r="K203" s="164" t="s">
        <v>134</v>
      </c>
      <c r="L203" s="24"/>
      <c r="M203" s="169"/>
      <c r="N203" s="170" t="s">
        <v>40</v>
      </c>
      <c r="O203" s="61"/>
      <c r="P203" s="171" t="n">
        <f aca="false">O203*H203</f>
        <v>0</v>
      </c>
      <c r="Q203" s="171" t="n">
        <v>0</v>
      </c>
      <c r="R203" s="171" t="n">
        <f aca="false">Q203*H203</f>
        <v>0</v>
      </c>
      <c r="S203" s="171" t="n">
        <v>0.00213</v>
      </c>
      <c r="T203" s="172" t="n">
        <f aca="false">S203*H203</f>
        <v>0.02556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73" t="s">
        <v>212</v>
      </c>
      <c r="AT203" s="173" t="s">
        <v>130</v>
      </c>
      <c r="AU203" s="173" t="s">
        <v>136</v>
      </c>
      <c r="AY203" s="4" t="s">
        <v>127</v>
      </c>
      <c r="BE203" s="174" t="n">
        <f aca="false">IF(N203="základní",J203,0)</f>
        <v>0</v>
      </c>
      <c r="BF203" s="174" t="n">
        <f aca="false">IF(N203="snížená",J203,0)</f>
        <v>0</v>
      </c>
      <c r="BG203" s="174" t="n">
        <f aca="false">IF(N203="zákl. přenesená",J203,0)</f>
        <v>0</v>
      </c>
      <c r="BH203" s="174" t="n">
        <f aca="false">IF(N203="sníž. přenesená",J203,0)</f>
        <v>0</v>
      </c>
      <c r="BI203" s="174" t="n">
        <f aca="false">IF(N203="nulová",J203,0)</f>
        <v>0</v>
      </c>
      <c r="BJ203" s="4" t="s">
        <v>136</v>
      </c>
      <c r="BK203" s="174" t="n">
        <f aca="false">ROUND(I203*H203,2)</f>
        <v>0</v>
      </c>
      <c r="BL203" s="4" t="s">
        <v>212</v>
      </c>
      <c r="BM203" s="173" t="s">
        <v>303</v>
      </c>
    </row>
    <row r="204" s="28" customFormat="true" ht="24.15" hidden="false" customHeight="true" outlineLevel="0" collapsed="false">
      <c r="A204" s="23"/>
      <c r="B204" s="161"/>
      <c r="C204" s="162" t="s">
        <v>304</v>
      </c>
      <c r="D204" s="162" t="s">
        <v>130</v>
      </c>
      <c r="E204" s="163" t="s">
        <v>305</v>
      </c>
      <c r="F204" s="164" t="s">
        <v>306</v>
      </c>
      <c r="G204" s="165" t="s">
        <v>142</v>
      </c>
      <c r="H204" s="166" t="n">
        <v>10</v>
      </c>
      <c r="I204" s="167"/>
      <c r="J204" s="168" t="n">
        <f aca="false">ROUND(I204*H204,2)</f>
        <v>0</v>
      </c>
      <c r="K204" s="164" t="s">
        <v>134</v>
      </c>
      <c r="L204" s="24"/>
      <c r="M204" s="169"/>
      <c r="N204" s="170" t="s">
        <v>40</v>
      </c>
      <c r="O204" s="61"/>
      <c r="P204" s="171" t="n">
        <f aca="false">O204*H204</f>
        <v>0</v>
      </c>
      <c r="Q204" s="171" t="n">
        <v>0.00084</v>
      </c>
      <c r="R204" s="171" t="n">
        <f aca="false">Q204*H204</f>
        <v>0.0084</v>
      </c>
      <c r="S204" s="171" t="n">
        <v>0</v>
      </c>
      <c r="T204" s="172" t="n">
        <f aca="false">S204*H204</f>
        <v>0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173" t="s">
        <v>212</v>
      </c>
      <c r="AT204" s="173" t="s">
        <v>130</v>
      </c>
      <c r="AU204" s="173" t="s">
        <v>136</v>
      </c>
      <c r="AY204" s="4" t="s">
        <v>127</v>
      </c>
      <c r="BE204" s="174" t="n">
        <f aca="false">IF(N204="základní",J204,0)</f>
        <v>0</v>
      </c>
      <c r="BF204" s="174" t="n">
        <f aca="false">IF(N204="snížená",J204,0)</f>
        <v>0</v>
      </c>
      <c r="BG204" s="174" t="n">
        <f aca="false">IF(N204="zákl. přenesená",J204,0)</f>
        <v>0</v>
      </c>
      <c r="BH204" s="174" t="n">
        <f aca="false">IF(N204="sníž. přenesená",J204,0)</f>
        <v>0</v>
      </c>
      <c r="BI204" s="174" t="n">
        <f aca="false">IF(N204="nulová",J204,0)</f>
        <v>0</v>
      </c>
      <c r="BJ204" s="4" t="s">
        <v>136</v>
      </c>
      <c r="BK204" s="174" t="n">
        <f aca="false">ROUND(I204*H204,2)</f>
        <v>0</v>
      </c>
      <c r="BL204" s="4" t="s">
        <v>212</v>
      </c>
      <c r="BM204" s="173" t="s">
        <v>307</v>
      </c>
    </row>
    <row r="205" s="28" customFormat="true" ht="24.15" hidden="false" customHeight="true" outlineLevel="0" collapsed="false">
      <c r="A205" s="23"/>
      <c r="B205" s="161"/>
      <c r="C205" s="162" t="s">
        <v>308</v>
      </c>
      <c r="D205" s="162" t="s">
        <v>130</v>
      </c>
      <c r="E205" s="163" t="s">
        <v>309</v>
      </c>
      <c r="F205" s="164" t="s">
        <v>310</v>
      </c>
      <c r="G205" s="165" t="s">
        <v>142</v>
      </c>
      <c r="H205" s="166" t="n">
        <v>10</v>
      </c>
      <c r="I205" s="167"/>
      <c r="J205" s="168" t="n">
        <f aca="false">ROUND(I205*H205,2)</f>
        <v>0</v>
      </c>
      <c r="K205" s="164" t="s">
        <v>134</v>
      </c>
      <c r="L205" s="24"/>
      <c r="M205" s="169"/>
      <c r="N205" s="170" t="s">
        <v>40</v>
      </c>
      <c r="O205" s="61"/>
      <c r="P205" s="171" t="n">
        <f aca="false">O205*H205</f>
        <v>0</v>
      </c>
      <c r="Q205" s="171" t="n">
        <v>0.00116</v>
      </c>
      <c r="R205" s="171" t="n">
        <f aca="false">Q205*H205</f>
        <v>0.0116</v>
      </c>
      <c r="S205" s="171" t="n">
        <v>0</v>
      </c>
      <c r="T205" s="172" t="n">
        <f aca="false">S205*H205</f>
        <v>0</v>
      </c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R205" s="173" t="s">
        <v>212</v>
      </c>
      <c r="AT205" s="173" t="s">
        <v>130</v>
      </c>
      <c r="AU205" s="173" t="s">
        <v>136</v>
      </c>
      <c r="AY205" s="4" t="s">
        <v>127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4" t="s">
        <v>136</v>
      </c>
      <c r="BK205" s="174" t="n">
        <f aca="false">ROUND(I205*H205,2)</f>
        <v>0</v>
      </c>
      <c r="BL205" s="4" t="s">
        <v>212</v>
      </c>
      <c r="BM205" s="173" t="s">
        <v>311</v>
      </c>
    </row>
    <row r="206" s="28" customFormat="true" ht="37.8" hidden="false" customHeight="true" outlineLevel="0" collapsed="false">
      <c r="A206" s="23"/>
      <c r="B206" s="161"/>
      <c r="C206" s="162" t="s">
        <v>312</v>
      </c>
      <c r="D206" s="162" t="s">
        <v>130</v>
      </c>
      <c r="E206" s="163" t="s">
        <v>313</v>
      </c>
      <c r="F206" s="164" t="s">
        <v>314</v>
      </c>
      <c r="G206" s="165" t="s">
        <v>142</v>
      </c>
      <c r="H206" s="166" t="n">
        <v>10</v>
      </c>
      <c r="I206" s="167"/>
      <c r="J206" s="168" t="n">
        <f aca="false">ROUND(I206*H206,2)</f>
        <v>0</v>
      </c>
      <c r="K206" s="164" t="s">
        <v>134</v>
      </c>
      <c r="L206" s="24"/>
      <c r="M206" s="169"/>
      <c r="N206" s="170" t="s">
        <v>40</v>
      </c>
      <c r="O206" s="61"/>
      <c r="P206" s="171" t="n">
        <f aca="false">O206*H206</f>
        <v>0</v>
      </c>
      <c r="Q206" s="171" t="n">
        <v>5E-005</v>
      </c>
      <c r="R206" s="171" t="n">
        <f aca="false">Q206*H206</f>
        <v>0.0005</v>
      </c>
      <c r="S206" s="171" t="n">
        <v>0</v>
      </c>
      <c r="T206" s="172" t="n">
        <f aca="false">S206*H206</f>
        <v>0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173" t="s">
        <v>212</v>
      </c>
      <c r="AT206" s="173" t="s">
        <v>130</v>
      </c>
      <c r="AU206" s="173" t="s">
        <v>136</v>
      </c>
      <c r="AY206" s="4" t="s">
        <v>127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4" t="s">
        <v>136</v>
      </c>
      <c r="BK206" s="174" t="n">
        <f aca="false">ROUND(I206*H206,2)</f>
        <v>0</v>
      </c>
      <c r="BL206" s="4" t="s">
        <v>212</v>
      </c>
      <c r="BM206" s="173" t="s">
        <v>315</v>
      </c>
    </row>
    <row r="207" s="28" customFormat="true" ht="37.8" hidden="false" customHeight="true" outlineLevel="0" collapsed="false">
      <c r="A207" s="23"/>
      <c r="B207" s="161"/>
      <c r="C207" s="162" t="s">
        <v>316</v>
      </c>
      <c r="D207" s="162" t="s">
        <v>130</v>
      </c>
      <c r="E207" s="163" t="s">
        <v>317</v>
      </c>
      <c r="F207" s="164" t="s">
        <v>318</v>
      </c>
      <c r="G207" s="165" t="s">
        <v>142</v>
      </c>
      <c r="H207" s="166" t="n">
        <v>10</v>
      </c>
      <c r="I207" s="167"/>
      <c r="J207" s="168" t="n">
        <f aca="false">ROUND(I207*H207,2)</f>
        <v>0</v>
      </c>
      <c r="K207" s="164" t="s">
        <v>134</v>
      </c>
      <c r="L207" s="24"/>
      <c r="M207" s="169"/>
      <c r="N207" s="170" t="s">
        <v>40</v>
      </c>
      <c r="O207" s="61"/>
      <c r="P207" s="171" t="n">
        <f aca="false">O207*H207</f>
        <v>0</v>
      </c>
      <c r="Q207" s="171" t="n">
        <v>7E-005</v>
      </c>
      <c r="R207" s="171" t="n">
        <f aca="false">Q207*H207</f>
        <v>0.0007</v>
      </c>
      <c r="S207" s="171" t="n">
        <v>0</v>
      </c>
      <c r="T207" s="172" t="n">
        <f aca="false">S207*H207</f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73" t="s">
        <v>212</v>
      </c>
      <c r="AT207" s="173" t="s">
        <v>130</v>
      </c>
      <c r="AU207" s="173" t="s">
        <v>136</v>
      </c>
      <c r="AY207" s="4" t="s">
        <v>127</v>
      </c>
      <c r="BE207" s="174" t="n">
        <f aca="false">IF(N207="základní",J207,0)</f>
        <v>0</v>
      </c>
      <c r="BF207" s="174" t="n">
        <f aca="false">IF(N207="snížená",J207,0)</f>
        <v>0</v>
      </c>
      <c r="BG207" s="174" t="n">
        <f aca="false">IF(N207="zákl. přenesená",J207,0)</f>
        <v>0</v>
      </c>
      <c r="BH207" s="174" t="n">
        <f aca="false">IF(N207="sníž. přenesená",J207,0)</f>
        <v>0</v>
      </c>
      <c r="BI207" s="174" t="n">
        <f aca="false">IF(N207="nulová",J207,0)</f>
        <v>0</v>
      </c>
      <c r="BJ207" s="4" t="s">
        <v>136</v>
      </c>
      <c r="BK207" s="174" t="n">
        <f aca="false">ROUND(I207*H207,2)</f>
        <v>0</v>
      </c>
      <c r="BL207" s="4" t="s">
        <v>212</v>
      </c>
      <c r="BM207" s="173" t="s">
        <v>319</v>
      </c>
    </row>
    <row r="208" s="28" customFormat="true" ht="16.5" hidden="false" customHeight="true" outlineLevel="0" collapsed="false">
      <c r="A208" s="23"/>
      <c r="B208" s="161"/>
      <c r="C208" s="162" t="s">
        <v>320</v>
      </c>
      <c r="D208" s="162" t="s">
        <v>130</v>
      </c>
      <c r="E208" s="163" t="s">
        <v>321</v>
      </c>
      <c r="F208" s="164" t="s">
        <v>322</v>
      </c>
      <c r="G208" s="165" t="s">
        <v>142</v>
      </c>
      <c r="H208" s="166" t="n">
        <v>14</v>
      </c>
      <c r="I208" s="167"/>
      <c r="J208" s="168" t="n">
        <f aca="false">ROUND(I208*H208,2)</f>
        <v>0</v>
      </c>
      <c r="K208" s="164" t="s">
        <v>134</v>
      </c>
      <c r="L208" s="24"/>
      <c r="M208" s="169"/>
      <c r="N208" s="170" t="s">
        <v>40</v>
      </c>
      <c r="O208" s="61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0.00024</v>
      </c>
      <c r="T208" s="172" t="n">
        <f aca="false">S208*H208</f>
        <v>0.00336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173" t="s">
        <v>212</v>
      </c>
      <c r="AT208" s="173" t="s">
        <v>130</v>
      </c>
      <c r="AU208" s="173" t="s">
        <v>136</v>
      </c>
      <c r="AY208" s="4" t="s">
        <v>127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4" t="s">
        <v>136</v>
      </c>
      <c r="BK208" s="174" t="n">
        <f aca="false">ROUND(I208*H208,2)</f>
        <v>0</v>
      </c>
      <c r="BL208" s="4" t="s">
        <v>212</v>
      </c>
      <c r="BM208" s="173" t="s">
        <v>323</v>
      </c>
    </row>
    <row r="209" s="28" customFormat="true" ht="16.5" hidden="false" customHeight="true" outlineLevel="0" collapsed="false">
      <c r="A209" s="23"/>
      <c r="B209" s="161"/>
      <c r="C209" s="162" t="s">
        <v>324</v>
      </c>
      <c r="D209" s="162" t="s">
        <v>130</v>
      </c>
      <c r="E209" s="163" t="s">
        <v>325</v>
      </c>
      <c r="F209" s="164" t="s">
        <v>326</v>
      </c>
      <c r="G209" s="165" t="s">
        <v>190</v>
      </c>
      <c r="H209" s="166" t="n">
        <v>9</v>
      </c>
      <c r="I209" s="167"/>
      <c r="J209" s="168" t="n">
        <f aca="false">ROUND(I209*H209,2)</f>
        <v>0</v>
      </c>
      <c r="K209" s="164" t="s">
        <v>134</v>
      </c>
      <c r="L209" s="24"/>
      <c r="M209" s="169"/>
      <c r="N209" s="170" t="s">
        <v>40</v>
      </c>
      <c r="O209" s="61"/>
      <c r="P209" s="171" t="n">
        <f aca="false">O209*H209</f>
        <v>0</v>
      </c>
      <c r="Q209" s="171" t="n">
        <v>0</v>
      </c>
      <c r="R209" s="171" t="n">
        <f aca="false">Q209*H209</f>
        <v>0</v>
      </c>
      <c r="S209" s="171" t="n">
        <v>0</v>
      </c>
      <c r="T209" s="172" t="n">
        <f aca="false">S209*H209</f>
        <v>0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173" t="s">
        <v>212</v>
      </c>
      <c r="AT209" s="173" t="s">
        <v>130</v>
      </c>
      <c r="AU209" s="173" t="s">
        <v>136</v>
      </c>
      <c r="AY209" s="4" t="s">
        <v>127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4" t="s">
        <v>136</v>
      </c>
      <c r="BK209" s="174" t="n">
        <f aca="false">ROUND(I209*H209,2)</f>
        <v>0</v>
      </c>
      <c r="BL209" s="4" t="s">
        <v>212</v>
      </c>
      <c r="BM209" s="173" t="s">
        <v>327</v>
      </c>
    </row>
    <row r="210" s="175" customFormat="true" ht="12.8" hidden="false" customHeight="false" outlineLevel="0" collapsed="false">
      <c r="B210" s="176"/>
      <c r="D210" s="177" t="s">
        <v>138</v>
      </c>
      <c r="E210" s="178"/>
      <c r="F210" s="179" t="s">
        <v>328</v>
      </c>
      <c r="H210" s="180" t="n">
        <v>2</v>
      </c>
      <c r="I210" s="181"/>
      <c r="L210" s="176"/>
      <c r="M210" s="182"/>
      <c r="N210" s="183"/>
      <c r="O210" s="183"/>
      <c r="P210" s="183"/>
      <c r="Q210" s="183"/>
      <c r="R210" s="183"/>
      <c r="S210" s="183"/>
      <c r="T210" s="184"/>
      <c r="AT210" s="178" t="s">
        <v>138</v>
      </c>
      <c r="AU210" s="178" t="s">
        <v>136</v>
      </c>
      <c r="AV210" s="175" t="s">
        <v>136</v>
      </c>
      <c r="AW210" s="175" t="s">
        <v>31</v>
      </c>
      <c r="AX210" s="175" t="s">
        <v>74</v>
      </c>
      <c r="AY210" s="178" t="s">
        <v>127</v>
      </c>
    </row>
    <row r="211" s="175" customFormat="true" ht="12.8" hidden="false" customHeight="false" outlineLevel="0" collapsed="false">
      <c r="B211" s="176"/>
      <c r="D211" s="177" t="s">
        <v>138</v>
      </c>
      <c r="E211" s="178"/>
      <c r="F211" s="179" t="s">
        <v>329</v>
      </c>
      <c r="H211" s="180" t="n">
        <v>2</v>
      </c>
      <c r="I211" s="181"/>
      <c r="L211" s="176"/>
      <c r="M211" s="182"/>
      <c r="N211" s="183"/>
      <c r="O211" s="183"/>
      <c r="P211" s="183"/>
      <c r="Q211" s="183"/>
      <c r="R211" s="183"/>
      <c r="S211" s="183"/>
      <c r="T211" s="184"/>
      <c r="AT211" s="178" t="s">
        <v>138</v>
      </c>
      <c r="AU211" s="178" t="s">
        <v>136</v>
      </c>
      <c r="AV211" s="175" t="s">
        <v>136</v>
      </c>
      <c r="AW211" s="175" t="s">
        <v>31</v>
      </c>
      <c r="AX211" s="175" t="s">
        <v>74</v>
      </c>
      <c r="AY211" s="178" t="s">
        <v>127</v>
      </c>
    </row>
    <row r="212" s="175" customFormat="true" ht="12.8" hidden="false" customHeight="false" outlineLevel="0" collapsed="false">
      <c r="B212" s="176"/>
      <c r="D212" s="177" t="s">
        <v>138</v>
      </c>
      <c r="E212" s="178"/>
      <c r="F212" s="179" t="s">
        <v>330</v>
      </c>
      <c r="H212" s="180" t="n">
        <v>1</v>
      </c>
      <c r="I212" s="181"/>
      <c r="L212" s="176"/>
      <c r="M212" s="182"/>
      <c r="N212" s="183"/>
      <c r="O212" s="183"/>
      <c r="P212" s="183"/>
      <c r="Q212" s="183"/>
      <c r="R212" s="183"/>
      <c r="S212" s="183"/>
      <c r="T212" s="184"/>
      <c r="AT212" s="178" t="s">
        <v>138</v>
      </c>
      <c r="AU212" s="178" t="s">
        <v>136</v>
      </c>
      <c r="AV212" s="175" t="s">
        <v>136</v>
      </c>
      <c r="AW212" s="175" t="s">
        <v>31</v>
      </c>
      <c r="AX212" s="175" t="s">
        <v>74</v>
      </c>
      <c r="AY212" s="178" t="s">
        <v>127</v>
      </c>
    </row>
    <row r="213" s="175" customFormat="true" ht="12.8" hidden="false" customHeight="false" outlineLevel="0" collapsed="false">
      <c r="B213" s="176"/>
      <c r="D213" s="177" t="s">
        <v>138</v>
      </c>
      <c r="E213" s="178"/>
      <c r="F213" s="179" t="s">
        <v>331</v>
      </c>
      <c r="H213" s="180" t="n">
        <v>1</v>
      </c>
      <c r="I213" s="181"/>
      <c r="L213" s="176"/>
      <c r="M213" s="182"/>
      <c r="N213" s="183"/>
      <c r="O213" s="183"/>
      <c r="P213" s="183"/>
      <c r="Q213" s="183"/>
      <c r="R213" s="183"/>
      <c r="S213" s="183"/>
      <c r="T213" s="184"/>
      <c r="AT213" s="178" t="s">
        <v>138</v>
      </c>
      <c r="AU213" s="178" t="s">
        <v>136</v>
      </c>
      <c r="AV213" s="175" t="s">
        <v>136</v>
      </c>
      <c r="AW213" s="175" t="s">
        <v>31</v>
      </c>
      <c r="AX213" s="175" t="s">
        <v>74</v>
      </c>
      <c r="AY213" s="178" t="s">
        <v>127</v>
      </c>
    </row>
    <row r="214" s="175" customFormat="true" ht="12.8" hidden="false" customHeight="false" outlineLevel="0" collapsed="false">
      <c r="B214" s="176"/>
      <c r="D214" s="177" t="s">
        <v>138</v>
      </c>
      <c r="E214" s="178"/>
      <c r="F214" s="179" t="s">
        <v>332</v>
      </c>
      <c r="H214" s="180" t="n">
        <v>1</v>
      </c>
      <c r="I214" s="181"/>
      <c r="L214" s="176"/>
      <c r="M214" s="182"/>
      <c r="N214" s="183"/>
      <c r="O214" s="183"/>
      <c r="P214" s="183"/>
      <c r="Q214" s="183"/>
      <c r="R214" s="183"/>
      <c r="S214" s="183"/>
      <c r="T214" s="184"/>
      <c r="AT214" s="178" t="s">
        <v>138</v>
      </c>
      <c r="AU214" s="178" t="s">
        <v>136</v>
      </c>
      <c r="AV214" s="175" t="s">
        <v>136</v>
      </c>
      <c r="AW214" s="175" t="s">
        <v>31</v>
      </c>
      <c r="AX214" s="175" t="s">
        <v>74</v>
      </c>
      <c r="AY214" s="178" t="s">
        <v>127</v>
      </c>
    </row>
    <row r="215" s="175" customFormat="true" ht="12.8" hidden="false" customHeight="false" outlineLevel="0" collapsed="false">
      <c r="B215" s="176"/>
      <c r="D215" s="177" t="s">
        <v>138</v>
      </c>
      <c r="E215" s="178"/>
      <c r="F215" s="179" t="s">
        <v>333</v>
      </c>
      <c r="H215" s="180" t="n">
        <v>2</v>
      </c>
      <c r="I215" s="181"/>
      <c r="L215" s="176"/>
      <c r="M215" s="182"/>
      <c r="N215" s="183"/>
      <c r="O215" s="183"/>
      <c r="P215" s="183"/>
      <c r="Q215" s="183"/>
      <c r="R215" s="183"/>
      <c r="S215" s="183"/>
      <c r="T215" s="184"/>
      <c r="AT215" s="178" t="s">
        <v>138</v>
      </c>
      <c r="AU215" s="178" t="s">
        <v>136</v>
      </c>
      <c r="AV215" s="175" t="s">
        <v>136</v>
      </c>
      <c r="AW215" s="175" t="s">
        <v>31</v>
      </c>
      <c r="AX215" s="175" t="s">
        <v>74</v>
      </c>
      <c r="AY215" s="178" t="s">
        <v>127</v>
      </c>
    </row>
    <row r="216" s="185" customFormat="true" ht="12.8" hidden="false" customHeight="false" outlineLevel="0" collapsed="false">
      <c r="B216" s="186"/>
      <c r="D216" s="177" t="s">
        <v>138</v>
      </c>
      <c r="E216" s="187"/>
      <c r="F216" s="188" t="s">
        <v>156</v>
      </c>
      <c r="H216" s="189" t="n">
        <v>9</v>
      </c>
      <c r="I216" s="190"/>
      <c r="L216" s="186"/>
      <c r="M216" s="191"/>
      <c r="N216" s="192"/>
      <c r="O216" s="192"/>
      <c r="P216" s="192"/>
      <c r="Q216" s="192"/>
      <c r="R216" s="192"/>
      <c r="S216" s="192"/>
      <c r="T216" s="193"/>
      <c r="AT216" s="187" t="s">
        <v>138</v>
      </c>
      <c r="AU216" s="187" t="s">
        <v>136</v>
      </c>
      <c r="AV216" s="185" t="s">
        <v>135</v>
      </c>
      <c r="AW216" s="185" t="s">
        <v>31</v>
      </c>
      <c r="AX216" s="185" t="s">
        <v>79</v>
      </c>
      <c r="AY216" s="187" t="s">
        <v>127</v>
      </c>
    </row>
    <row r="217" s="28" customFormat="true" ht="24.15" hidden="false" customHeight="true" outlineLevel="0" collapsed="false">
      <c r="A217" s="23"/>
      <c r="B217" s="161"/>
      <c r="C217" s="162" t="s">
        <v>334</v>
      </c>
      <c r="D217" s="162" t="s">
        <v>130</v>
      </c>
      <c r="E217" s="163" t="s">
        <v>335</v>
      </c>
      <c r="F217" s="164" t="s">
        <v>336</v>
      </c>
      <c r="G217" s="165" t="s">
        <v>185</v>
      </c>
      <c r="H217" s="166" t="n">
        <v>1</v>
      </c>
      <c r="I217" s="167"/>
      <c r="J217" s="168" t="n">
        <f aca="false">ROUND(I217*H217,2)</f>
        <v>0</v>
      </c>
      <c r="K217" s="164"/>
      <c r="L217" s="24"/>
      <c r="M217" s="169"/>
      <c r="N217" s="170" t="s">
        <v>40</v>
      </c>
      <c r="O217" s="61"/>
      <c r="P217" s="171" t="n">
        <f aca="false">O217*H217</f>
        <v>0</v>
      </c>
      <c r="Q217" s="171" t="n">
        <v>0.00157</v>
      </c>
      <c r="R217" s="171" t="n">
        <f aca="false">Q217*H217</f>
        <v>0.00157</v>
      </c>
      <c r="S217" s="171" t="n">
        <v>0</v>
      </c>
      <c r="T217" s="172" t="n">
        <f aca="false">S217*H217</f>
        <v>0</v>
      </c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R217" s="173" t="s">
        <v>212</v>
      </c>
      <c r="AT217" s="173" t="s">
        <v>130</v>
      </c>
      <c r="AU217" s="173" t="s">
        <v>136</v>
      </c>
      <c r="AY217" s="4" t="s">
        <v>127</v>
      </c>
      <c r="BE217" s="174" t="n">
        <f aca="false">IF(N217="základní",J217,0)</f>
        <v>0</v>
      </c>
      <c r="BF217" s="174" t="n">
        <f aca="false">IF(N217="snížená",J217,0)</f>
        <v>0</v>
      </c>
      <c r="BG217" s="174" t="n">
        <f aca="false">IF(N217="zákl. přenesená",J217,0)</f>
        <v>0</v>
      </c>
      <c r="BH217" s="174" t="n">
        <f aca="false">IF(N217="sníž. přenesená",J217,0)</f>
        <v>0</v>
      </c>
      <c r="BI217" s="174" t="n">
        <f aca="false">IF(N217="nulová",J217,0)</f>
        <v>0</v>
      </c>
      <c r="BJ217" s="4" t="s">
        <v>136</v>
      </c>
      <c r="BK217" s="174" t="n">
        <f aca="false">ROUND(I217*H217,2)</f>
        <v>0</v>
      </c>
      <c r="BL217" s="4" t="s">
        <v>212</v>
      </c>
      <c r="BM217" s="173" t="s">
        <v>337</v>
      </c>
    </row>
    <row r="218" s="28" customFormat="true" ht="24.15" hidden="false" customHeight="true" outlineLevel="0" collapsed="false">
      <c r="A218" s="23"/>
      <c r="B218" s="161"/>
      <c r="C218" s="162" t="s">
        <v>338</v>
      </c>
      <c r="D218" s="162" t="s">
        <v>130</v>
      </c>
      <c r="E218" s="163" t="s">
        <v>339</v>
      </c>
      <c r="F218" s="164" t="s">
        <v>340</v>
      </c>
      <c r="G218" s="165" t="s">
        <v>190</v>
      </c>
      <c r="H218" s="166" t="n">
        <v>2</v>
      </c>
      <c r="I218" s="167"/>
      <c r="J218" s="168" t="n">
        <f aca="false">ROUND(I218*H218,2)</f>
        <v>0</v>
      </c>
      <c r="K218" s="164" t="s">
        <v>134</v>
      </c>
      <c r="L218" s="24"/>
      <c r="M218" s="169"/>
      <c r="N218" s="170" t="s">
        <v>40</v>
      </c>
      <c r="O218" s="61"/>
      <c r="P218" s="171" t="n">
        <f aca="false">O218*H218</f>
        <v>0</v>
      </c>
      <c r="Q218" s="171" t="n">
        <v>0</v>
      </c>
      <c r="R218" s="171" t="n">
        <f aca="false">Q218*H218</f>
        <v>0</v>
      </c>
      <c r="S218" s="171" t="n">
        <v>0.00123</v>
      </c>
      <c r="T218" s="172" t="n">
        <f aca="false">S218*H218</f>
        <v>0.00246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3" t="s">
        <v>212</v>
      </c>
      <c r="AT218" s="173" t="s">
        <v>130</v>
      </c>
      <c r="AU218" s="173" t="s">
        <v>136</v>
      </c>
      <c r="AY218" s="4" t="s">
        <v>127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4" t="s">
        <v>136</v>
      </c>
      <c r="BK218" s="174" t="n">
        <f aca="false">ROUND(I218*H218,2)</f>
        <v>0</v>
      </c>
      <c r="BL218" s="4" t="s">
        <v>212</v>
      </c>
      <c r="BM218" s="173" t="s">
        <v>341</v>
      </c>
    </row>
    <row r="219" s="28" customFormat="true" ht="21.75" hidden="false" customHeight="true" outlineLevel="0" collapsed="false">
      <c r="A219" s="23"/>
      <c r="B219" s="161"/>
      <c r="C219" s="162" t="s">
        <v>342</v>
      </c>
      <c r="D219" s="162" t="s">
        <v>130</v>
      </c>
      <c r="E219" s="163" t="s">
        <v>343</v>
      </c>
      <c r="F219" s="164" t="s">
        <v>344</v>
      </c>
      <c r="G219" s="165" t="s">
        <v>190</v>
      </c>
      <c r="H219" s="166" t="n">
        <v>1</v>
      </c>
      <c r="I219" s="167"/>
      <c r="J219" s="168" t="n">
        <f aca="false">ROUND(I219*H219,2)</f>
        <v>0</v>
      </c>
      <c r="K219" s="164" t="s">
        <v>134</v>
      </c>
      <c r="L219" s="24"/>
      <c r="M219" s="169"/>
      <c r="N219" s="170" t="s">
        <v>40</v>
      </c>
      <c r="O219" s="61"/>
      <c r="P219" s="171" t="n">
        <f aca="false">O219*H219</f>
        <v>0</v>
      </c>
      <c r="Q219" s="171" t="n">
        <v>0.0005</v>
      </c>
      <c r="R219" s="171" t="n">
        <f aca="false">Q219*H219</f>
        <v>0.0005</v>
      </c>
      <c r="S219" s="171" t="n">
        <v>0</v>
      </c>
      <c r="T219" s="172" t="n">
        <f aca="false">S219*H219</f>
        <v>0</v>
      </c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R219" s="173" t="s">
        <v>212</v>
      </c>
      <c r="AT219" s="173" t="s">
        <v>130</v>
      </c>
      <c r="AU219" s="173" t="s">
        <v>136</v>
      </c>
      <c r="AY219" s="4" t="s">
        <v>127</v>
      </c>
      <c r="BE219" s="174" t="n">
        <f aca="false">IF(N219="základní",J219,0)</f>
        <v>0</v>
      </c>
      <c r="BF219" s="174" t="n">
        <f aca="false">IF(N219="snížená",J219,0)</f>
        <v>0</v>
      </c>
      <c r="BG219" s="174" t="n">
        <f aca="false">IF(N219="zákl. přenesená",J219,0)</f>
        <v>0</v>
      </c>
      <c r="BH219" s="174" t="n">
        <f aca="false">IF(N219="sníž. přenesená",J219,0)</f>
        <v>0</v>
      </c>
      <c r="BI219" s="174" t="n">
        <f aca="false">IF(N219="nulová",J219,0)</f>
        <v>0</v>
      </c>
      <c r="BJ219" s="4" t="s">
        <v>136</v>
      </c>
      <c r="BK219" s="174" t="n">
        <f aca="false">ROUND(I219*H219,2)</f>
        <v>0</v>
      </c>
      <c r="BL219" s="4" t="s">
        <v>212</v>
      </c>
      <c r="BM219" s="173" t="s">
        <v>345</v>
      </c>
    </row>
    <row r="220" s="28" customFormat="true" ht="24.15" hidden="false" customHeight="true" outlineLevel="0" collapsed="false">
      <c r="A220" s="23"/>
      <c r="B220" s="161"/>
      <c r="C220" s="162" t="s">
        <v>346</v>
      </c>
      <c r="D220" s="162" t="s">
        <v>130</v>
      </c>
      <c r="E220" s="163" t="s">
        <v>347</v>
      </c>
      <c r="F220" s="164" t="s">
        <v>348</v>
      </c>
      <c r="G220" s="165" t="s">
        <v>190</v>
      </c>
      <c r="H220" s="166" t="n">
        <v>1</v>
      </c>
      <c r="I220" s="167"/>
      <c r="J220" s="168" t="n">
        <f aca="false">ROUND(I220*H220,2)</f>
        <v>0</v>
      </c>
      <c r="K220" s="164" t="s">
        <v>134</v>
      </c>
      <c r="L220" s="24"/>
      <c r="M220" s="169"/>
      <c r="N220" s="170" t="s">
        <v>40</v>
      </c>
      <c r="O220" s="61"/>
      <c r="P220" s="171" t="n">
        <f aca="false">O220*H220</f>
        <v>0</v>
      </c>
      <c r="Q220" s="171" t="n">
        <v>0.00057</v>
      </c>
      <c r="R220" s="171" t="n">
        <f aca="false">Q220*H220</f>
        <v>0.00057</v>
      </c>
      <c r="S220" s="171" t="n">
        <v>0</v>
      </c>
      <c r="T220" s="172" t="n">
        <f aca="false">S220*H220</f>
        <v>0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73" t="s">
        <v>212</v>
      </c>
      <c r="AT220" s="173" t="s">
        <v>130</v>
      </c>
      <c r="AU220" s="173" t="s">
        <v>136</v>
      </c>
      <c r="AY220" s="4" t="s">
        <v>127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4" t="s">
        <v>136</v>
      </c>
      <c r="BK220" s="174" t="n">
        <f aca="false">ROUND(I220*H220,2)</f>
        <v>0</v>
      </c>
      <c r="BL220" s="4" t="s">
        <v>212</v>
      </c>
      <c r="BM220" s="173" t="s">
        <v>349</v>
      </c>
    </row>
    <row r="221" s="28" customFormat="true" ht="24.15" hidden="false" customHeight="true" outlineLevel="0" collapsed="false">
      <c r="A221" s="23"/>
      <c r="B221" s="161"/>
      <c r="C221" s="162" t="s">
        <v>350</v>
      </c>
      <c r="D221" s="162" t="s">
        <v>130</v>
      </c>
      <c r="E221" s="163" t="s">
        <v>351</v>
      </c>
      <c r="F221" s="164" t="s">
        <v>352</v>
      </c>
      <c r="G221" s="165" t="s">
        <v>142</v>
      </c>
      <c r="H221" s="166" t="n">
        <v>20</v>
      </c>
      <c r="I221" s="167"/>
      <c r="J221" s="168" t="n">
        <f aca="false">ROUND(I221*H221,2)</f>
        <v>0</v>
      </c>
      <c r="K221" s="164" t="s">
        <v>134</v>
      </c>
      <c r="L221" s="24"/>
      <c r="M221" s="169"/>
      <c r="N221" s="170" t="s">
        <v>40</v>
      </c>
      <c r="O221" s="61"/>
      <c r="P221" s="171" t="n">
        <f aca="false">O221*H221</f>
        <v>0</v>
      </c>
      <c r="Q221" s="171" t="n">
        <v>0.00019</v>
      </c>
      <c r="R221" s="171" t="n">
        <f aca="false">Q221*H221</f>
        <v>0.0038</v>
      </c>
      <c r="S221" s="171" t="n">
        <v>0</v>
      </c>
      <c r="T221" s="172" t="n">
        <f aca="false">S221*H221</f>
        <v>0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173" t="s">
        <v>212</v>
      </c>
      <c r="AT221" s="173" t="s">
        <v>130</v>
      </c>
      <c r="AU221" s="173" t="s">
        <v>136</v>
      </c>
      <c r="AY221" s="4" t="s">
        <v>127</v>
      </c>
      <c r="BE221" s="174" t="n">
        <f aca="false">IF(N221="základní",J221,0)</f>
        <v>0</v>
      </c>
      <c r="BF221" s="174" t="n">
        <f aca="false">IF(N221="snížená",J221,0)</f>
        <v>0</v>
      </c>
      <c r="BG221" s="174" t="n">
        <f aca="false">IF(N221="zákl. přenesená",J221,0)</f>
        <v>0</v>
      </c>
      <c r="BH221" s="174" t="n">
        <f aca="false">IF(N221="sníž. přenesená",J221,0)</f>
        <v>0</v>
      </c>
      <c r="BI221" s="174" t="n">
        <f aca="false">IF(N221="nulová",J221,0)</f>
        <v>0</v>
      </c>
      <c r="BJ221" s="4" t="s">
        <v>136</v>
      </c>
      <c r="BK221" s="174" t="n">
        <f aca="false">ROUND(I221*H221,2)</f>
        <v>0</v>
      </c>
      <c r="BL221" s="4" t="s">
        <v>212</v>
      </c>
      <c r="BM221" s="173" t="s">
        <v>353</v>
      </c>
    </row>
    <row r="222" s="28" customFormat="true" ht="21.75" hidden="false" customHeight="true" outlineLevel="0" collapsed="false">
      <c r="A222" s="23"/>
      <c r="B222" s="161"/>
      <c r="C222" s="162" t="s">
        <v>354</v>
      </c>
      <c r="D222" s="162" t="s">
        <v>130</v>
      </c>
      <c r="E222" s="163" t="s">
        <v>355</v>
      </c>
      <c r="F222" s="164" t="s">
        <v>356</v>
      </c>
      <c r="G222" s="165" t="s">
        <v>142</v>
      </c>
      <c r="H222" s="166" t="n">
        <v>20</v>
      </c>
      <c r="I222" s="167"/>
      <c r="J222" s="168" t="n">
        <f aca="false">ROUND(I222*H222,2)</f>
        <v>0</v>
      </c>
      <c r="K222" s="164" t="s">
        <v>134</v>
      </c>
      <c r="L222" s="24"/>
      <c r="M222" s="169"/>
      <c r="N222" s="170" t="s">
        <v>40</v>
      </c>
      <c r="O222" s="61"/>
      <c r="P222" s="171" t="n">
        <f aca="false">O222*H222</f>
        <v>0</v>
      </c>
      <c r="Q222" s="171" t="n">
        <v>1E-005</v>
      </c>
      <c r="R222" s="171" t="n">
        <f aca="false">Q222*H222</f>
        <v>0.0002</v>
      </c>
      <c r="S222" s="171" t="n">
        <v>0</v>
      </c>
      <c r="T222" s="172" t="n">
        <f aca="false">S222*H222</f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73" t="s">
        <v>212</v>
      </c>
      <c r="AT222" s="173" t="s">
        <v>130</v>
      </c>
      <c r="AU222" s="173" t="s">
        <v>136</v>
      </c>
      <c r="AY222" s="4" t="s">
        <v>127</v>
      </c>
      <c r="BE222" s="174" t="n">
        <f aca="false">IF(N222="základní",J222,0)</f>
        <v>0</v>
      </c>
      <c r="BF222" s="174" t="n">
        <f aca="false">IF(N222="snížená",J222,0)</f>
        <v>0</v>
      </c>
      <c r="BG222" s="174" t="n">
        <f aca="false">IF(N222="zákl. přenesená",J222,0)</f>
        <v>0</v>
      </c>
      <c r="BH222" s="174" t="n">
        <f aca="false">IF(N222="sníž. přenesená",J222,0)</f>
        <v>0</v>
      </c>
      <c r="BI222" s="174" t="n">
        <f aca="false">IF(N222="nulová",J222,0)</f>
        <v>0</v>
      </c>
      <c r="BJ222" s="4" t="s">
        <v>136</v>
      </c>
      <c r="BK222" s="174" t="n">
        <f aca="false">ROUND(I222*H222,2)</f>
        <v>0</v>
      </c>
      <c r="BL222" s="4" t="s">
        <v>212</v>
      </c>
      <c r="BM222" s="173" t="s">
        <v>357</v>
      </c>
    </row>
    <row r="223" s="28" customFormat="true" ht="24.15" hidden="false" customHeight="true" outlineLevel="0" collapsed="false">
      <c r="A223" s="23"/>
      <c r="B223" s="161"/>
      <c r="C223" s="162" t="s">
        <v>358</v>
      </c>
      <c r="D223" s="162" t="s">
        <v>130</v>
      </c>
      <c r="E223" s="163" t="s">
        <v>359</v>
      </c>
      <c r="F223" s="164" t="s">
        <v>360</v>
      </c>
      <c r="G223" s="165" t="s">
        <v>296</v>
      </c>
      <c r="H223" s="197"/>
      <c r="I223" s="167"/>
      <c r="J223" s="168" t="n">
        <f aca="false">ROUND(I223*H223,2)</f>
        <v>0</v>
      </c>
      <c r="K223" s="164" t="s">
        <v>134</v>
      </c>
      <c r="L223" s="24"/>
      <c r="M223" s="169"/>
      <c r="N223" s="170" t="s">
        <v>40</v>
      </c>
      <c r="O223" s="61"/>
      <c r="P223" s="171" t="n">
        <f aca="false">O223*H223</f>
        <v>0</v>
      </c>
      <c r="Q223" s="171" t="n">
        <v>0</v>
      </c>
      <c r="R223" s="171" t="n">
        <f aca="false">Q223*H223</f>
        <v>0</v>
      </c>
      <c r="S223" s="171" t="n">
        <v>0</v>
      </c>
      <c r="T223" s="172" t="n">
        <f aca="false">S223*H223</f>
        <v>0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73" t="s">
        <v>212</v>
      </c>
      <c r="AT223" s="173" t="s">
        <v>130</v>
      </c>
      <c r="AU223" s="173" t="s">
        <v>136</v>
      </c>
      <c r="AY223" s="4" t="s">
        <v>127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4" t="s">
        <v>136</v>
      </c>
      <c r="BK223" s="174" t="n">
        <f aca="false">ROUND(I223*H223,2)</f>
        <v>0</v>
      </c>
      <c r="BL223" s="4" t="s">
        <v>212</v>
      </c>
      <c r="BM223" s="173" t="s">
        <v>361</v>
      </c>
    </row>
    <row r="224" s="147" customFormat="true" ht="22.8" hidden="false" customHeight="true" outlineLevel="0" collapsed="false">
      <c r="B224" s="148"/>
      <c r="D224" s="149" t="s">
        <v>73</v>
      </c>
      <c r="E224" s="159" t="s">
        <v>362</v>
      </c>
      <c r="F224" s="159" t="s">
        <v>363</v>
      </c>
      <c r="I224" s="151"/>
      <c r="J224" s="160" t="n">
        <f aca="false">BK224</f>
        <v>0</v>
      </c>
      <c r="L224" s="148"/>
      <c r="M224" s="153"/>
      <c r="N224" s="154"/>
      <c r="O224" s="154"/>
      <c r="P224" s="155" t="n">
        <f aca="false">SUM(P225:P228)</f>
        <v>0</v>
      </c>
      <c r="Q224" s="154"/>
      <c r="R224" s="155" t="n">
        <f aca="false">SUM(R225:R228)</f>
        <v>0.00172</v>
      </c>
      <c r="S224" s="154"/>
      <c r="T224" s="156" t="n">
        <f aca="false">SUM(T225:T228)</f>
        <v>0.01016</v>
      </c>
      <c r="AR224" s="149" t="s">
        <v>136</v>
      </c>
      <c r="AT224" s="157" t="s">
        <v>73</v>
      </c>
      <c r="AU224" s="157" t="s">
        <v>79</v>
      </c>
      <c r="AY224" s="149" t="s">
        <v>127</v>
      </c>
      <c r="BK224" s="158" t="n">
        <f aca="false">SUM(BK225:BK228)</f>
        <v>0</v>
      </c>
    </row>
    <row r="225" s="28" customFormat="true" ht="21.75" hidden="false" customHeight="true" outlineLevel="0" collapsed="false">
      <c r="A225" s="23"/>
      <c r="B225" s="161"/>
      <c r="C225" s="162" t="s">
        <v>364</v>
      </c>
      <c r="D225" s="162" t="s">
        <v>130</v>
      </c>
      <c r="E225" s="163" t="s">
        <v>365</v>
      </c>
      <c r="F225" s="164" t="s">
        <v>366</v>
      </c>
      <c r="G225" s="165" t="s">
        <v>142</v>
      </c>
      <c r="H225" s="166" t="n">
        <v>4</v>
      </c>
      <c r="I225" s="167"/>
      <c r="J225" s="168" t="n">
        <f aca="false">ROUND(I225*H225,2)</f>
        <v>0</v>
      </c>
      <c r="K225" s="164" t="s">
        <v>134</v>
      </c>
      <c r="L225" s="24"/>
      <c r="M225" s="169"/>
      <c r="N225" s="170" t="s">
        <v>40</v>
      </c>
      <c r="O225" s="61"/>
      <c r="P225" s="171" t="n">
        <f aca="false">O225*H225</f>
        <v>0</v>
      </c>
      <c r="Q225" s="171" t="n">
        <v>0.00024</v>
      </c>
      <c r="R225" s="171" t="n">
        <f aca="false">Q225*H225</f>
        <v>0.00096</v>
      </c>
      <c r="S225" s="171" t="n">
        <v>0.00254</v>
      </c>
      <c r="T225" s="172" t="n">
        <f aca="false">S225*H225</f>
        <v>0.01016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73" t="s">
        <v>212</v>
      </c>
      <c r="AT225" s="173" t="s">
        <v>130</v>
      </c>
      <c r="AU225" s="173" t="s">
        <v>136</v>
      </c>
      <c r="AY225" s="4" t="s">
        <v>127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4" t="s">
        <v>136</v>
      </c>
      <c r="BK225" s="174" t="n">
        <f aca="false">ROUND(I225*H225,2)</f>
        <v>0</v>
      </c>
      <c r="BL225" s="4" t="s">
        <v>212</v>
      </c>
      <c r="BM225" s="173" t="s">
        <v>367</v>
      </c>
    </row>
    <row r="226" s="28" customFormat="true" ht="16.5" hidden="false" customHeight="true" outlineLevel="0" collapsed="false">
      <c r="A226" s="23"/>
      <c r="B226" s="161"/>
      <c r="C226" s="162" t="s">
        <v>368</v>
      </c>
      <c r="D226" s="162" t="s">
        <v>130</v>
      </c>
      <c r="E226" s="163" t="s">
        <v>369</v>
      </c>
      <c r="F226" s="164" t="s">
        <v>370</v>
      </c>
      <c r="G226" s="165" t="s">
        <v>190</v>
      </c>
      <c r="H226" s="166" t="n">
        <v>1</v>
      </c>
      <c r="I226" s="167"/>
      <c r="J226" s="168" t="n">
        <f aca="false">ROUND(I226*H226,2)</f>
        <v>0</v>
      </c>
      <c r="K226" s="164"/>
      <c r="L226" s="24"/>
      <c r="M226" s="169"/>
      <c r="N226" s="170" t="s">
        <v>40</v>
      </c>
      <c r="O226" s="61"/>
      <c r="P226" s="171" t="n">
        <f aca="false">O226*H226</f>
        <v>0</v>
      </c>
      <c r="Q226" s="171" t="n">
        <v>0.00038</v>
      </c>
      <c r="R226" s="171" t="n">
        <f aca="false">Q226*H226</f>
        <v>0.00038</v>
      </c>
      <c r="S226" s="171" t="n">
        <v>0</v>
      </c>
      <c r="T226" s="172" t="n">
        <f aca="false">S226*H226</f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173" t="s">
        <v>212</v>
      </c>
      <c r="AT226" s="173" t="s">
        <v>130</v>
      </c>
      <c r="AU226" s="173" t="s">
        <v>136</v>
      </c>
      <c r="AY226" s="4" t="s">
        <v>127</v>
      </c>
      <c r="BE226" s="174" t="n">
        <f aca="false">IF(N226="základní",J226,0)</f>
        <v>0</v>
      </c>
      <c r="BF226" s="174" t="n">
        <f aca="false">IF(N226="snížená",J226,0)</f>
        <v>0</v>
      </c>
      <c r="BG226" s="174" t="n">
        <f aca="false">IF(N226="zákl. přenesená",J226,0)</f>
        <v>0</v>
      </c>
      <c r="BH226" s="174" t="n">
        <f aca="false">IF(N226="sníž. přenesená",J226,0)</f>
        <v>0</v>
      </c>
      <c r="BI226" s="174" t="n">
        <f aca="false">IF(N226="nulová",J226,0)</f>
        <v>0</v>
      </c>
      <c r="BJ226" s="4" t="s">
        <v>136</v>
      </c>
      <c r="BK226" s="174" t="n">
        <f aca="false">ROUND(I226*H226,2)</f>
        <v>0</v>
      </c>
      <c r="BL226" s="4" t="s">
        <v>212</v>
      </c>
      <c r="BM226" s="173" t="s">
        <v>371</v>
      </c>
    </row>
    <row r="227" s="28" customFormat="true" ht="16.5" hidden="false" customHeight="true" outlineLevel="0" collapsed="false">
      <c r="A227" s="23"/>
      <c r="B227" s="161"/>
      <c r="C227" s="162" t="s">
        <v>372</v>
      </c>
      <c r="D227" s="162" t="s">
        <v>130</v>
      </c>
      <c r="E227" s="163" t="s">
        <v>373</v>
      </c>
      <c r="F227" s="164" t="s">
        <v>374</v>
      </c>
      <c r="G227" s="165" t="s">
        <v>190</v>
      </c>
      <c r="H227" s="166" t="n">
        <v>1</v>
      </c>
      <c r="I227" s="167"/>
      <c r="J227" s="168" t="n">
        <f aca="false">ROUND(I227*H227,2)</f>
        <v>0</v>
      </c>
      <c r="K227" s="164"/>
      <c r="L227" s="24"/>
      <c r="M227" s="169"/>
      <c r="N227" s="170" t="s">
        <v>40</v>
      </c>
      <c r="O227" s="61"/>
      <c r="P227" s="171" t="n">
        <f aca="false">O227*H227</f>
        <v>0</v>
      </c>
      <c r="Q227" s="171" t="n">
        <v>0.00038</v>
      </c>
      <c r="R227" s="171" t="n">
        <f aca="false">Q227*H227</f>
        <v>0.00038</v>
      </c>
      <c r="S227" s="171" t="n">
        <v>0</v>
      </c>
      <c r="T227" s="172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3" t="s">
        <v>212</v>
      </c>
      <c r="AT227" s="173" t="s">
        <v>130</v>
      </c>
      <c r="AU227" s="173" t="s">
        <v>136</v>
      </c>
      <c r="AY227" s="4" t="s">
        <v>127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4" t="s">
        <v>136</v>
      </c>
      <c r="BK227" s="174" t="n">
        <f aca="false">ROUND(I227*H227,2)</f>
        <v>0</v>
      </c>
      <c r="BL227" s="4" t="s">
        <v>212</v>
      </c>
      <c r="BM227" s="173" t="s">
        <v>375</v>
      </c>
    </row>
    <row r="228" s="28" customFormat="true" ht="24.15" hidden="false" customHeight="true" outlineLevel="0" collapsed="false">
      <c r="A228" s="23"/>
      <c r="B228" s="161"/>
      <c r="C228" s="162" t="s">
        <v>376</v>
      </c>
      <c r="D228" s="162" t="s">
        <v>130</v>
      </c>
      <c r="E228" s="163" t="s">
        <v>377</v>
      </c>
      <c r="F228" s="164" t="s">
        <v>378</v>
      </c>
      <c r="G228" s="165" t="s">
        <v>296</v>
      </c>
      <c r="H228" s="197"/>
      <c r="I228" s="167"/>
      <c r="J228" s="168" t="n">
        <f aca="false">ROUND(I228*H228,2)</f>
        <v>0</v>
      </c>
      <c r="K228" s="164" t="s">
        <v>134</v>
      </c>
      <c r="L228" s="24"/>
      <c r="M228" s="169"/>
      <c r="N228" s="170" t="s">
        <v>40</v>
      </c>
      <c r="O228" s="61"/>
      <c r="P228" s="171" t="n">
        <f aca="false">O228*H228</f>
        <v>0</v>
      </c>
      <c r="Q228" s="171" t="n">
        <v>0</v>
      </c>
      <c r="R228" s="171" t="n">
        <f aca="false">Q228*H228</f>
        <v>0</v>
      </c>
      <c r="S228" s="171" t="n">
        <v>0</v>
      </c>
      <c r="T228" s="172" t="n">
        <f aca="false"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73" t="s">
        <v>212</v>
      </c>
      <c r="AT228" s="173" t="s">
        <v>130</v>
      </c>
      <c r="AU228" s="173" t="s">
        <v>136</v>
      </c>
      <c r="AY228" s="4" t="s">
        <v>127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4" t="s">
        <v>136</v>
      </c>
      <c r="BK228" s="174" t="n">
        <f aca="false">ROUND(I228*H228,2)</f>
        <v>0</v>
      </c>
      <c r="BL228" s="4" t="s">
        <v>212</v>
      </c>
      <c r="BM228" s="173" t="s">
        <v>379</v>
      </c>
    </row>
    <row r="229" s="147" customFormat="true" ht="22.8" hidden="false" customHeight="true" outlineLevel="0" collapsed="false">
      <c r="B229" s="148"/>
      <c r="D229" s="149" t="s">
        <v>73</v>
      </c>
      <c r="E229" s="159" t="s">
        <v>380</v>
      </c>
      <c r="F229" s="159" t="s">
        <v>381</v>
      </c>
      <c r="I229" s="151"/>
      <c r="J229" s="160" t="n">
        <f aca="false">BK229</f>
        <v>0</v>
      </c>
      <c r="L229" s="148"/>
      <c r="M229" s="153"/>
      <c r="N229" s="154"/>
      <c r="O229" s="154"/>
      <c r="P229" s="155" t="n">
        <f aca="false">SUM(P230:P245)</f>
        <v>0</v>
      </c>
      <c r="Q229" s="154"/>
      <c r="R229" s="155" t="n">
        <f aca="false">SUM(R230:R245)</f>
        <v>0.24454</v>
      </c>
      <c r="S229" s="154"/>
      <c r="T229" s="156" t="n">
        <f aca="false">SUM(T230:T245)</f>
        <v>0.15854</v>
      </c>
      <c r="AR229" s="149" t="s">
        <v>136</v>
      </c>
      <c r="AT229" s="157" t="s">
        <v>73</v>
      </c>
      <c r="AU229" s="157" t="s">
        <v>79</v>
      </c>
      <c r="AY229" s="149" t="s">
        <v>127</v>
      </c>
      <c r="BK229" s="158" t="n">
        <f aca="false">SUM(BK230:BK245)</f>
        <v>0</v>
      </c>
    </row>
    <row r="230" s="28" customFormat="true" ht="16.5" hidden="false" customHeight="true" outlineLevel="0" collapsed="false">
      <c r="A230" s="23"/>
      <c r="B230" s="161"/>
      <c r="C230" s="162" t="s">
        <v>382</v>
      </c>
      <c r="D230" s="162" t="s">
        <v>130</v>
      </c>
      <c r="E230" s="163" t="s">
        <v>383</v>
      </c>
      <c r="F230" s="164" t="s">
        <v>384</v>
      </c>
      <c r="G230" s="165" t="s">
        <v>385</v>
      </c>
      <c r="H230" s="166" t="n">
        <v>1</v>
      </c>
      <c r="I230" s="167"/>
      <c r="J230" s="168" t="n">
        <f aca="false">ROUND(I230*H230,2)</f>
        <v>0</v>
      </c>
      <c r="K230" s="164" t="s">
        <v>134</v>
      </c>
      <c r="L230" s="24"/>
      <c r="M230" s="169"/>
      <c r="N230" s="170" t="s">
        <v>40</v>
      </c>
      <c r="O230" s="61"/>
      <c r="P230" s="171" t="n">
        <f aca="false">O230*H230</f>
        <v>0</v>
      </c>
      <c r="Q230" s="171" t="n">
        <v>0</v>
      </c>
      <c r="R230" s="171" t="n">
        <f aca="false">Q230*H230</f>
        <v>0</v>
      </c>
      <c r="S230" s="171" t="n">
        <v>0.0342</v>
      </c>
      <c r="T230" s="172" t="n">
        <f aca="false">S230*H230</f>
        <v>0.0342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173" t="s">
        <v>212</v>
      </c>
      <c r="AT230" s="173" t="s">
        <v>130</v>
      </c>
      <c r="AU230" s="173" t="s">
        <v>136</v>
      </c>
      <c r="AY230" s="4" t="s">
        <v>127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4" t="s">
        <v>136</v>
      </c>
      <c r="BK230" s="174" t="n">
        <f aca="false">ROUND(I230*H230,2)</f>
        <v>0</v>
      </c>
      <c r="BL230" s="4" t="s">
        <v>212</v>
      </c>
      <c r="BM230" s="173" t="s">
        <v>386</v>
      </c>
    </row>
    <row r="231" s="28" customFormat="true" ht="24.15" hidden="false" customHeight="true" outlineLevel="0" collapsed="false">
      <c r="A231" s="23"/>
      <c r="B231" s="161"/>
      <c r="C231" s="162" t="s">
        <v>387</v>
      </c>
      <c r="D231" s="162" t="s">
        <v>130</v>
      </c>
      <c r="E231" s="163" t="s">
        <v>388</v>
      </c>
      <c r="F231" s="164" t="s">
        <v>389</v>
      </c>
      <c r="G231" s="165" t="s">
        <v>385</v>
      </c>
      <c r="H231" s="166" t="n">
        <v>1</v>
      </c>
      <c r="I231" s="167"/>
      <c r="J231" s="168" t="n">
        <f aca="false">ROUND(I231*H231,2)</f>
        <v>0</v>
      </c>
      <c r="K231" s="164" t="s">
        <v>134</v>
      </c>
      <c r="L231" s="24"/>
      <c r="M231" s="169"/>
      <c r="N231" s="170" t="s">
        <v>40</v>
      </c>
      <c r="O231" s="61"/>
      <c r="P231" s="171" t="n">
        <f aca="false">O231*H231</f>
        <v>0</v>
      </c>
      <c r="Q231" s="171" t="n">
        <v>0.01697</v>
      </c>
      <c r="R231" s="171" t="n">
        <f aca="false">Q231*H231</f>
        <v>0.01697</v>
      </c>
      <c r="S231" s="171" t="n">
        <v>0</v>
      </c>
      <c r="T231" s="172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3" t="s">
        <v>212</v>
      </c>
      <c r="AT231" s="173" t="s">
        <v>130</v>
      </c>
      <c r="AU231" s="173" t="s">
        <v>136</v>
      </c>
      <c r="AY231" s="4" t="s">
        <v>127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4" t="s">
        <v>136</v>
      </c>
      <c r="BK231" s="174" t="n">
        <f aca="false">ROUND(I231*H231,2)</f>
        <v>0</v>
      </c>
      <c r="BL231" s="4" t="s">
        <v>212</v>
      </c>
      <c r="BM231" s="173" t="s">
        <v>390</v>
      </c>
    </row>
    <row r="232" s="28" customFormat="true" ht="16.5" hidden="false" customHeight="true" outlineLevel="0" collapsed="false">
      <c r="A232" s="23"/>
      <c r="B232" s="161"/>
      <c r="C232" s="162" t="s">
        <v>391</v>
      </c>
      <c r="D232" s="162" t="s">
        <v>130</v>
      </c>
      <c r="E232" s="163" t="s">
        <v>392</v>
      </c>
      <c r="F232" s="164" t="s">
        <v>393</v>
      </c>
      <c r="G232" s="165" t="s">
        <v>385</v>
      </c>
      <c r="H232" s="166" t="n">
        <v>1</v>
      </c>
      <c r="I232" s="167"/>
      <c r="J232" s="168" t="n">
        <f aca="false">ROUND(I232*H232,2)</f>
        <v>0</v>
      </c>
      <c r="K232" s="164" t="s">
        <v>134</v>
      </c>
      <c r="L232" s="24"/>
      <c r="M232" s="169"/>
      <c r="N232" s="170" t="s">
        <v>40</v>
      </c>
      <c r="O232" s="61"/>
      <c r="P232" s="171" t="n">
        <f aca="false">O232*H232</f>
        <v>0</v>
      </c>
      <c r="Q232" s="171" t="n">
        <v>0</v>
      </c>
      <c r="R232" s="171" t="n">
        <f aca="false">Q232*H232</f>
        <v>0</v>
      </c>
      <c r="S232" s="171" t="n">
        <v>0.01946</v>
      </c>
      <c r="T232" s="172" t="n">
        <f aca="false">S232*H232</f>
        <v>0.01946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73" t="s">
        <v>212</v>
      </c>
      <c r="AT232" s="173" t="s">
        <v>130</v>
      </c>
      <c r="AU232" s="173" t="s">
        <v>136</v>
      </c>
      <c r="AY232" s="4" t="s">
        <v>127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4" t="s">
        <v>136</v>
      </c>
      <c r="BK232" s="174" t="n">
        <f aca="false">ROUND(I232*H232,2)</f>
        <v>0</v>
      </c>
      <c r="BL232" s="4" t="s">
        <v>212</v>
      </c>
      <c r="BM232" s="173" t="s">
        <v>394</v>
      </c>
    </row>
    <row r="233" s="28" customFormat="true" ht="24.15" hidden="false" customHeight="true" outlineLevel="0" collapsed="false">
      <c r="A233" s="23"/>
      <c r="B233" s="161"/>
      <c r="C233" s="162" t="s">
        <v>395</v>
      </c>
      <c r="D233" s="162" t="s">
        <v>130</v>
      </c>
      <c r="E233" s="163" t="s">
        <v>396</v>
      </c>
      <c r="F233" s="164" t="s">
        <v>397</v>
      </c>
      <c r="G233" s="165" t="s">
        <v>385</v>
      </c>
      <c r="H233" s="166" t="n">
        <v>1</v>
      </c>
      <c r="I233" s="167"/>
      <c r="J233" s="168" t="n">
        <f aca="false">ROUND(I233*H233,2)</f>
        <v>0</v>
      </c>
      <c r="K233" s="164" t="s">
        <v>134</v>
      </c>
      <c r="L233" s="24"/>
      <c r="M233" s="169"/>
      <c r="N233" s="170" t="s">
        <v>40</v>
      </c>
      <c r="O233" s="61"/>
      <c r="P233" s="171" t="n">
        <f aca="false">O233*H233</f>
        <v>0</v>
      </c>
      <c r="Q233" s="171" t="n">
        <v>0.04246</v>
      </c>
      <c r="R233" s="171" t="n">
        <f aca="false">Q233*H233</f>
        <v>0.04246</v>
      </c>
      <c r="S233" s="171" t="n">
        <v>0</v>
      </c>
      <c r="T233" s="172" t="n">
        <f aca="false">S233*H233</f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73" t="s">
        <v>212</v>
      </c>
      <c r="AT233" s="173" t="s">
        <v>130</v>
      </c>
      <c r="AU233" s="173" t="s">
        <v>136</v>
      </c>
      <c r="AY233" s="4" t="s">
        <v>127</v>
      </c>
      <c r="BE233" s="174" t="n">
        <f aca="false">IF(N233="základní",J233,0)</f>
        <v>0</v>
      </c>
      <c r="BF233" s="174" t="n">
        <f aca="false">IF(N233="snížená",J233,0)</f>
        <v>0</v>
      </c>
      <c r="BG233" s="174" t="n">
        <f aca="false">IF(N233="zákl. přenesená",J233,0)</f>
        <v>0</v>
      </c>
      <c r="BH233" s="174" t="n">
        <f aca="false">IF(N233="sníž. přenesená",J233,0)</f>
        <v>0</v>
      </c>
      <c r="BI233" s="174" t="n">
        <f aca="false">IF(N233="nulová",J233,0)</f>
        <v>0</v>
      </c>
      <c r="BJ233" s="4" t="s">
        <v>136</v>
      </c>
      <c r="BK233" s="174" t="n">
        <f aca="false">ROUND(I233*H233,2)</f>
        <v>0</v>
      </c>
      <c r="BL233" s="4" t="s">
        <v>212</v>
      </c>
      <c r="BM233" s="173" t="s">
        <v>398</v>
      </c>
    </row>
    <row r="234" s="28" customFormat="true" ht="16.5" hidden="false" customHeight="true" outlineLevel="0" collapsed="false">
      <c r="A234" s="23"/>
      <c r="B234" s="161"/>
      <c r="C234" s="162" t="s">
        <v>399</v>
      </c>
      <c r="D234" s="162" t="s">
        <v>130</v>
      </c>
      <c r="E234" s="163" t="s">
        <v>400</v>
      </c>
      <c r="F234" s="164" t="s">
        <v>401</v>
      </c>
      <c r="G234" s="165" t="s">
        <v>385</v>
      </c>
      <c r="H234" s="166" t="n">
        <v>1</v>
      </c>
      <c r="I234" s="167"/>
      <c r="J234" s="168" t="n">
        <f aca="false">ROUND(I234*H234,2)</f>
        <v>0</v>
      </c>
      <c r="K234" s="164" t="s">
        <v>134</v>
      </c>
      <c r="L234" s="24"/>
      <c r="M234" s="169"/>
      <c r="N234" s="170" t="s">
        <v>40</v>
      </c>
      <c r="O234" s="61"/>
      <c r="P234" s="171" t="n">
        <f aca="false">O234*H234</f>
        <v>0</v>
      </c>
      <c r="Q234" s="171" t="n">
        <v>0</v>
      </c>
      <c r="R234" s="171" t="n">
        <f aca="false">Q234*H234</f>
        <v>0</v>
      </c>
      <c r="S234" s="171" t="n">
        <v>0.0329</v>
      </c>
      <c r="T234" s="172" t="n">
        <f aca="false">S234*H234</f>
        <v>0.0329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73" t="s">
        <v>212</v>
      </c>
      <c r="AT234" s="173" t="s">
        <v>130</v>
      </c>
      <c r="AU234" s="173" t="s">
        <v>136</v>
      </c>
      <c r="AY234" s="4" t="s">
        <v>127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4" t="s">
        <v>136</v>
      </c>
      <c r="BK234" s="174" t="n">
        <f aca="false">ROUND(I234*H234,2)</f>
        <v>0</v>
      </c>
      <c r="BL234" s="4" t="s">
        <v>212</v>
      </c>
      <c r="BM234" s="173" t="s">
        <v>402</v>
      </c>
    </row>
    <row r="235" s="28" customFormat="true" ht="37.8" hidden="false" customHeight="true" outlineLevel="0" collapsed="false">
      <c r="A235" s="23"/>
      <c r="B235" s="161"/>
      <c r="C235" s="162" t="s">
        <v>403</v>
      </c>
      <c r="D235" s="162" t="s">
        <v>130</v>
      </c>
      <c r="E235" s="163" t="s">
        <v>404</v>
      </c>
      <c r="F235" s="164" t="s">
        <v>405</v>
      </c>
      <c r="G235" s="165" t="s">
        <v>385</v>
      </c>
      <c r="H235" s="166" t="n">
        <v>1</v>
      </c>
      <c r="I235" s="167"/>
      <c r="J235" s="168" t="n">
        <f aca="false">ROUND(I235*H235,2)</f>
        <v>0</v>
      </c>
      <c r="K235" s="164"/>
      <c r="L235" s="24"/>
      <c r="M235" s="169"/>
      <c r="N235" s="170" t="s">
        <v>40</v>
      </c>
      <c r="O235" s="61"/>
      <c r="P235" s="171" t="n">
        <f aca="false">O235*H235</f>
        <v>0</v>
      </c>
      <c r="Q235" s="171" t="n">
        <v>0.07343</v>
      </c>
      <c r="R235" s="171" t="n">
        <f aca="false">Q235*H235</f>
        <v>0.07343</v>
      </c>
      <c r="S235" s="171" t="n">
        <v>0</v>
      </c>
      <c r="T235" s="172" t="n">
        <f aca="false">S235*H235</f>
        <v>0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73" t="s">
        <v>212</v>
      </c>
      <c r="AT235" s="173" t="s">
        <v>130</v>
      </c>
      <c r="AU235" s="173" t="s">
        <v>136</v>
      </c>
      <c r="AY235" s="4" t="s">
        <v>127</v>
      </c>
      <c r="BE235" s="174" t="n">
        <f aca="false">IF(N235="základní",J235,0)</f>
        <v>0</v>
      </c>
      <c r="BF235" s="174" t="n">
        <f aca="false">IF(N235="snížená",J235,0)</f>
        <v>0</v>
      </c>
      <c r="BG235" s="174" t="n">
        <f aca="false">IF(N235="zákl. přenesená",J235,0)</f>
        <v>0</v>
      </c>
      <c r="BH235" s="174" t="n">
        <f aca="false">IF(N235="sníž. přenesená",J235,0)</f>
        <v>0</v>
      </c>
      <c r="BI235" s="174" t="n">
        <f aca="false">IF(N235="nulová",J235,0)</f>
        <v>0</v>
      </c>
      <c r="BJ235" s="4" t="s">
        <v>136</v>
      </c>
      <c r="BK235" s="174" t="n">
        <f aca="false">ROUND(I235*H235,2)</f>
        <v>0</v>
      </c>
      <c r="BL235" s="4" t="s">
        <v>212</v>
      </c>
      <c r="BM235" s="173" t="s">
        <v>406</v>
      </c>
    </row>
    <row r="236" s="28" customFormat="true" ht="16.5" hidden="false" customHeight="true" outlineLevel="0" collapsed="false">
      <c r="A236" s="23"/>
      <c r="B236" s="161"/>
      <c r="C236" s="162" t="s">
        <v>407</v>
      </c>
      <c r="D236" s="162" t="s">
        <v>130</v>
      </c>
      <c r="E236" s="163" t="s">
        <v>408</v>
      </c>
      <c r="F236" s="164" t="s">
        <v>409</v>
      </c>
      <c r="G236" s="165" t="s">
        <v>385</v>
      </c>
      <c r="H236" s="166" t="n">
        <v>1</v>
      </c>
      <c r="I236" s="167"/>
      <c r="J236" s="168" t="n">
        <f aca="false">ROUND(I236*H236,2)</f>
        <v>0</v>
      </c>
      <c r="K236" s="164" t="s">
        <v>134</v>
      </c>
      <c r="L236" s="24"/>
      <c r="M236" s="169"/>
      <c r="N236" s="170" t="s">
        <v>40</v>
      </c>
      <c r="O236" s="61"/>
      <c r="P236" s="171" t="n">
        <f aca="false">O236*H236</f>
        <v>0</v>
      </c>
      <c r="Q236" s="171" t="n">
        <v>0</v>
      </c>
      <c r="R236" s="171" t="n">
        <f aca="false">Q236*H236</f>
        <v>0</v>
      </c>
      <c r="S236" s="171" t="n">
        <v>0.00156</v>
      </c>
      <c r="T236" s="172" t="n">
        <f aca="false">S236*H236</f>
        <v>0.00156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73" t="s">
        <v>212</v>
      </c>
      <c r="AT236" s="173" t="s">
        <v>130</v>
      </c>
      <c r="AU236" s="173" t="s">
        <v>136</v>
      </c>
      <c r="AY236" s="4" t="s">
        <v>127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4" t="s">
        <v>136</v>
      </c>
      <c r="BK236" s="174" t="n">
        <f aca="false">ROUND(I236*H236,2)</f>
        <v>0</v>
      </c>
      <c r="BL236" s="4" t="s">
        <v>212</v>
      </c>
      <c r="BM236" s="173" t="s">
        <v>410</v>
      </c>
    </row>
    <row r="237" s="28" customFormat="true" ht="16.5" hidden="false" customHeight="true" outlineLevel="0" collapsed="false">
      <c r="A237" s="23"/>
      <c r="B237" s="161"/>
      <c r="C237" s="162" t="s">
        <v>411</v>
      </c>
      <c r="D237" s="162" t="s">
        <v>130</v>
      </c>
      <c r="E237" s="163" t="s">
        <v>412</v>
      </c>
      <c r="F237" s="164" t="s">
        <v>413</v>
      </c>
      <c r="G237" s="165" t="s">
        <v>385</v>
      </c>
      <c r="H237" s="166" t="n">
        <v>2</v>
      </c>
      <c r="I237" s="167"/>
      <c r="J237" s="168" t="n">
        <f aca="false">ROUND(I237*H237,2)</f>
        <v>0</v>
      </c>
      <c r="K237" s="164" t="s">
        <v>134</v>
      </c>
      <c r="L237" s="24"/>
      <c r="M237" s="169"/>
      <c r="N237" s="170" t="s">
        <v>40</v>
      </c>
      <c r="O237" s="61"/>
      <c r="P237" s="171" t="n">
        <f aca="false">O237*H237</f>
        <v>0</v>
      </c>
      <c r="Q237" s="171" t="n">
        <v>0</v>
      </c>
      <c r="R237" s="171" t="n">
        <f aca="false">Q237*H237</f>
        <v>0</v>
      </c>
      <c r="S237" s="171" t="n">
        <v>0.00086</v>
      </c>
      <c r="T237" s="172" t="n">
        <f aca="false">S237*H237</f>
        <v>0.00172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73" t="s">
        <v>212</v>
      </c>
      <c r="AT237" s="173" t="s">
        <v>130</v>
      </c>
      <c r="AU237" s="173" t="s">
        <v>136</v>
      </c>
      <c r="AY237" s="4" t="s">
        <v>127</v>
      </c>
      <c r="BE237" s="174" t="n">
        <f aca="false">IF(N237="základní",J237,0)</f>
        <v>0</v>
      </c>
      <c r="BF237" s="174" t="n">
        <f aca="false">IF(N237="snížená",J237,0)</f>
        <v>0</v>
      </c>
      <c r="BG237" s="174" t="n">
        <f aca="false">IF(N237="zákl. přenesená",J237,0)</f>
        <v>0</v>
      </c>
      <c r="BH237" s="174" t="n">
        <f aca="false">IF(N237="sníž. přenesená",J237,0)</f>
        <v>0</v>
      </c>
      <c r="BI237" s="174" t="n">
        <f aca="false">IF(N237="nulová",J237,0)</f>
        <v>0</v>
      </c>
      <c r="BJ237" s="4" t="s">
        <v>136</v>
      </c>
      <c r="BK237" s="174" t="n">
        <f aca="false">ROUND(I237*H237,2)</f>
        <v>0</v>
      </c>
      <c r="BL237" s="4" t="s">
        <v>212</v>
      </c>
      <c r="BM237" s="173" t="s">
        <v>414</v>
      </c>
    </row>
    <row r="238" s="28" customFormat="true" ht="16.5" hidden="false" customHeight="true" outlineLevel="0" collapsed="false">
      <c r="A238" s="23"/>
      <c r="B238" s="161"/>
      <c r="C238" s="162" t="s">
        <v>415</v>
      </c>
      <c r="D238" s="162" t="s">
        <v>130</v>
      </c>
      <c r="E238" s="163" t="s">
        <v>416</v>
      </c>
      <c r="F238" s="164" t="s">
        <v>417</v>
      </c>
      <c r="G238" s="165" t="s">
        <v>385</v>
      </c>
      <c r="H238" s="166" t="n">
        <v>1</v>
      </c>
      <c r="I238" s="167"/>
      <c r="J238" s="168" t="n">
        <f aca="false">ROUND(I238*H238,2)</f>
        <v>0</v>
      </c>
      <c r="K238" s="164" t="s">
        <v>134</v>
      </c>
      <c r="L238" s="24"/>
      <c r="M238" s="169"/>
      <c r="N238" s="170" t="s">
        <v>40</v>
      </c>
      <c r="O238" s="61"/>
      <c r="P238" s="171" t="n">
        <f aca="false">O238*H238</f>
        <v>0</v>
      </c>
      <c r="Q238" s="171" t="n">
        <v>0.00184</v>
      </c>
      <c r="R238" s="171" t="n">
        <f aca="false">Q238*H238</f>
        <v>0.00184</v>
      </c>
      <c r="S238" s="171" t="n">
        <v>0</v>
      </c>
      <c r="T238" s="172" t="n">
        <f aca="false"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73" t="s">
        <v>212</v>
      </c>
      <c r="AT238" s="173" t="s">
        <v>130</v>
      </c>
      <c r="AU238" s="173" t="s">
        <v>136</v>
      </c>
      <c r="AY238" s="4" t="s">
        <v>127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4" t="s">
        <v>136</v>
      </c>
      <c r="BK238" s="174" t="n">
        <f aca="false">ROUND(I238*H238,2)</f>
        <v>0</v>
      </c>
      <c r="BL238" s="4" t="s">
        <v>212</v>
      </c>
      <c r="BM238" s="173" t="s">
        <v>418</v>
      </c>
    </row>
    <row r="239" s="28" customFormat="true" ht="21.75" hidden="false" customHeight="true" outlineLevel="0" collapsed="false">
      <c r="A239" s="23"/>
      <c r="B239" s="161"/>
      <c r="C239" s="162" t="s">
        <v>419</v>
      </c>
      <c r="D239" s="162" t="s">
        <v>130</v>
      </c>
      <c r="E239" s="163" t="s">
        <v>420</v>
      </c>
      <c r="F239" s="164" t="s">
        <v>421</v>
      </c>
      <c r="G239" s="165" t="s">
        <v>385</v>
      </c>
      <c r="H239" s="166" t="n">
        <v>1</v>
      </c>
      <c r="I239" s="167"/>
      <c r="J239" s="168" t="n">
        <f aca="false">ROUND(I239*H239,2)</f>
        <v>0</v>
      </c>
      <c r="K239" s="164" t="s">
        <v>134</v>
      </c>
      <c r="L239" s="24"/>
      <c r="M239" s="169"/>
      <c r="N239" s="170" t="s">
        <v>40</v>
      </c>
      <c r="O239" s="61"/>
      <c r="P239" s="171" t="n">
        <f aca="false">O239*H239</f>
        <v>0</v>
      </c>
      <c r="Q239" s="171" t="n">
        <v>0.00184</v>
      </c>
      <c r="R239" s="171" t="n">
        <f aca="false">Q239*H239</f>
        <v>0.00184</v>
      </c>
      <c r="S239" s="171" t="n">
        <v>0</v>
      </c>
      <c r="T239" s="172" t="n">
        <f aca="false">S239*H239</f>
        <v>0</v>
      </c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R239" s="173" t="s">
        <v>212</v>
      </c>
      <c r="AT239" s="173" t="s">
        <v>130</v>
      </c>
      <c r="AU239" s="173" t="s">
        <v>136</v>
      </c>
      <c r="AY239" s="4" t="s">
        <v>127</v>
      </c>
      <c r="BE239" s="174" t="n">
        <f aca="false">IF(N239="základní",J239,0)</f>
        <v>0</v>
      </c>
      <c r="BF239" s="174" t="n">
        <f aca="false">IF(N239="snížená",J239,0)</f>
        <v>0</v>
      </c>
      <c r="BG239" s="174" t="n">
        <f aca="false">IF(N239="zákl. přenesená",J239,0)</f>
        <v>0</v>
      </c>
      <c r="BH239" s="174" t="n">
        <f aca="false">IF(N239="sníž. přenesená",J239,0)</f>
        <v>0</v>
      </c>
      <c r="BI239" s="174" t="n">
        <f aca="false">IF(N239="nulová",J239,0)</f>
        <v>0</v>
      </c>
      <c r="BJ239" s="4" t="s">
        <v>136</v>
      </c>
      <c r="BK239" s="174" t="n">
        <f aca="false">ROUND(I239*H239,2)</f>
        <v>0</v>
      </c>
      <c r="BL239" s="4" t="s">
        <v>212</v>
      </c>
      <c r="BM239" s="173" t="s">
        <v>422</v>
      </c>
    </row>
    <row r="240" s="28" customFormat="true" ht="16.5" hidden="false" customHeight="true" outlineLevel="0" collapsed="false">
      <c r="A240" s="23"/>
      <c r="B240" s="161"/>
      <c r="C240" s="162" t="s">
        <v>423</v>
      </c>
      <c r="D240" s="162" t="s">
        <v>130</v>
      </c>
      <c r="E240" s="163" t="s">
        <v>424</v>
      </c>
      <c r="F240" s="164" t="s">
        <v>425</v>
      </c>
      <c r="G240" s="165" t="s">
        <v>190</v>
      </c>
      <c r="H240" s="166" t="n">
        <v>2</v>
      </c>
      <c r="I240" s="167"/>
      <c r="J240" s="168" t="n">
        <f aca="false">ROUND(I240*H240,2)</f>
        <v>0</v>
      </c>
      <c r="K240" s="164" t="s">
        <v>134</v>
      </c>
      <c r="L240" s="24"/>
      <c r="M240" s="169"/>
      <c r="N240" s="170" t="s">
        <v>40</v>
      </c>
      <c r="O240" s="61"/>
      <c r="P240" s="171" t="n">
        <f aca="false">O240*H240</f>
        <v>0</v>
      </c>
      <c r="Q240" s="171" t="n">
        <v>0</v>
      </c>
      <c r="R240" s="171" t="n">
        <f aca="false">Q240*H240</f>
        <v>0</v>
      </c>
      <c r="S240" s="171" t="n">
        <v>0.00085</v>
      </c>
      <c r="T240" s="172" t="n">
        <f aca="false">S240*H240</f>
        <v>0.0017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73" t="s">
        <v>212</v>
      </c>
      <c r="AT240" s="173" t="s">
        <v>130</v>
      </c>
      <c r="AU240" s="173" t="s">
        <v>136</v>
      </c>
      <c r="AY240" s="4" t="s">
        <v>127</v>
      </c>
      <c r="BE240" s="174" t="n">
        <f aca="false">IF(N240="základní",J240,0)</f>
        <v>0</v>
      </c>
      <c r="BF240" s="174" t="n">
        <f aca="false">IF(N240="snížená",J240,0)</f>
        <v>0</v>
      </c>
      <c r="BG240" s="174" t="n">
        <f aca="false">IF(N240="zákl. přenesená",J240,0)</f>
        <v>0</v>
      </c>
      <c r="BH240" s="174" t="n">
        <f aca="false">IF(N240="sníž. přenesená",J240,0)</f>
        <v>0</v>
      </c>
      <c r="BI240" s="174" t="n">
        <f aca="false">IF(N240="nulová",J240,0)</f>
        <v>0</v>
      </c>
      <c r="BJ240" s="4" t="s">
        <v>136</v>
      </c>
      <c r="BK240" s="174" t="n">
        <f aca="false">ROUND(I240*H240,2)</f>
        <v>0</v>
      </c>
      <c r="BL240" s="4" t="s">
        <v>212</v>
      </c>
      <c r="BM240" s="173" t="s">
        <v>426</v>
      </c>
    </row>
    <row r="241" s="28" customFormat="true" ht="16.5" hidden="false" customHeight="true" outlineLevel="0" collapsed="false">
      <c r="A241" s="23"/>
      <c r="B241" s="161"/>
      <c r="C241" s="162" t="s">
        <v>427</v>
      </c>
      <c r="D241" s="162" t="s">
        <v>130</v>
      </c>
      <c r="E241" s="163" t="s">
        <v>428</v>
      </c>
      <c r="F241" s="164" t="s">
        <v>429</v>
      </c>
      <c r="G241" s="165" t="s">
        <v>190</v>
      </c>
      <c r="H241" s="166" t="n">
        <v>1</v>
      </c>
      <c r="I241" s="167"/>
      <c r="J241" s="168" t="n">
        <f aca="false">ROUND(I241*H241,2)</f>
        <v>0</v>
      </c>
      <c r="K241" s="164"/>
      <c r="L241" s="24"/>
      <c r="M241" s="169"/>
      <c r="N241" s="170" t="s">
        <v>40</v>
      </c>
      <c r="O241" s="61"/>
      <c r="P241" s="171" t="n">
        <f aca="false">O241*H241</f>
        <v>0</v>
      </c>
      <c r="Q241" s="171" t="n">
        <v>0.036</v>
      </c>
      <c r="R241" s="171" t="n">
        <f aca="false">Q241*H241</f>
        <v>0.036</v>
      </c>
      <c r="S241" s="171" t="n">
        <v>0</v>
      </c>
      <c r="T241" s="172" t="n">
        <f aca="false">S241*H241</f>
        <v>0</v>
      </c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R241" s="173" t="s">
        <v>212</v>
      </c>
      <c r="AT241" s="173" t="s">
        <v>130</v>
      </c>
      <c r="AU241" s="173" t="s">
        <v>136</v>
      </c>
      <c r="AY241" s="4" t="s">
        <v>127</v>
      </c>
      <c r="BE241" s="174" t="n">
        <f aca="false">IF(N241="základní",J241,0)</f>
        <v>0</v>
      </c>
      <c r="BF241" s="174" t="n">
        <f aca="false">IF(N241="snížená",J241,0)</f>
        <v>0</v>
      </c>
      <c r="BG241" s="174" t="n">
        <f aca="false">IF(N241="zákl. přenesená",J241,0)</f>
        <v>0</v>
      </c>
      <c r="BH241" s="174" t="n">
        <f aca="false">IF(N241="sníž. přenesená",J241,0)</f>
        <v>0</v>
      </c>
      <c r="BI241" s="174" t="n">
        <f aca="false">IF(N241="nulová",J241,0)</f>
        <v>0</v>
      </c>
      <c r="BJ241" s="4" t="s">
        <v>136</v>
      </c>
      <c r="BK241" s="174" t="n">
        <f aca="false">ROUND(I241*H241,2)</f>
        <v>0</v>
      </c>
      <c r="BL241" s="4" t="s">
        <v>212</v>
      </c>
      <c r="BM241" s="173" t="s">
        <v>430</v>
      </c>
    </row>
    <row r="242" s="28" customFormat="true" ht="16.5" hidden="false" customHeight="true" outlineLevel="0" collapsed="false">
      <c r="A242" s="23"/>
      <c r="B242" s="161"/>
      <c r="C242" s="162" t="s">
        <v>431</v>
      </c>
      <c r="D242" s="162" t="s">
        <v>130</v>
      </c>
      <c r="E242" s="163" t="s">
        <v>432</v>
      </c>
      <c r="F242" s="164" t="s">
        <v>433</v>
      </c>
      <c r="G242" s="165" t="s">
        <v>190</v>
      </c>
      <c r="H242" s="166" t="n">
        <v>1</v>
      </c>
      <c r="I242" s="167"/>
      <c r="J242" s="168" t="n">
        <f aca="false">ROUND(I242*H242,2)</f>
        <v>0</v>
      </c>
      <c r="K242" s="164"/>
      <c r="L242" s="24"/>
      <c r="M242" s="169"/>
      <c r="N242" s="170" t="s">
        <v>40</v>
      </c>
      <c r="O242" s="61"/>
      <c r="P242" s="171" t="n">
        <f aca="false">O242*H242</f>
        <v>0</v>
      </c>
      <c r="Q242" s="171" t="n">
        <v>0.036</v>
      </c>
      <c r="R242" s="171" t="n">
        <f aca="false">Q242*H242</f>
        <v>0.036</v>
      </c>
      <c r="S242" s="171" t="n">
        <v>0</v>
      </c>
      <c r="T242" s="172" t="n">
        <f aca="false">S242*H242</f>
        <v>0</v>
      </c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R242" s="173" t="s">
        <v>212</v>
      </c>
      <c r="AT242" s="173" t="s">
        <v>130</v>
      </c>
      <c r="AU242" s="173" t="s">
        <v>136</v>
      </c>
      <c r="AY242" s="4" t="s">
        <v>127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4" t="s">
        <v>136</v>
      </c>
      <c r="BK242" s="174" t="n">
        <f aca="false">ROUND(I242*H242,2)</f>
        <v>0</v>
      </c>
      <c r="BL242" s="4" t="s">
        <v>212</v>
      </c>
      <c r="BM242" s="173" t="s">
        <v>434</v>
      </c>
    </row>
    <row r="243" s="28" customFormat="true" ht="24.15" hidden="false" customHeight="true" outlineLevel="0" collapsed="false">
      <c r="A243" s="23"/>
      <c r="B243" s="161"/>
      <c r="C243" s="162" t="s">
        <v>435</v>
      </c>
      <c r="D243" s="162" t="s">
        <v>130</v>
      </c>
      <c r="E243" s="163" t="s">
        <v>436</v>
      </c>
      <c r="F243" s="164" t="s">
        <v>437</v>
      </c>
      <c r="G243" s="165" t="s">
        <v>190</v>
      </c>
      <c r="H243" s="166" t="n">
        <v>1</v>
      </c>
      <c r="I243" s="167"/>
      <c r="J243" s="168" t="n">
        <f aca="false">ROUND(I243*H243,2)</f>
        <v>0</v>
      </c>
      <c r="K243" s="164"/>
      <c r="L243" s="24"/>
      <c r="M243" s="169"/>
      <c r="N243" s="170" t="s">
        <v>40</v>
      </c>
      <c r="O243" s="61"/>
      <c r="P243" s="171" t="n">
        <f aca="false">O243*H243</f>
        <v>0</v>
      </c>
      <c r="Q243" s="171" t="n">
        <v>0.036</v>
      </c>
      <c r="R243" s="171" t="n">
        <f aca="false">Q243*H243</f>
        <v>0.036</v>
      </c>
      <c r="S243" s="171" t="n">
        <v>0</v>
      </c>
      <c r="T243" s="172" t="n">
        <f aca="false">S243*H243</f>
        <v>0</v>
      </c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R243" s="173" t="s">
        <v>212</v>
      </c>
      <c r="AT243" s="173" t="s">
        <v>130</v>
      </c>
      <c r="AU243" s="173" t="s">
        <v>136</v>
      </c>
      <c r="AY243" s="4" t="s">
        <v>127</v>
      </c>
      <c r="BE243" s="174" t="n">
        <f aca="false">IF(N243="základní",J243,0)</f>
        <v>0</v>
      </c>
      <c r="BF243" s="174" t="n">
        <f aca="false">IF(N243="snížená",J243,0)</f>
        <v>0</v>
      </c>
      <c r="BG243" s="174" t="n">
        <f aca="false">IF(N243="zákl. přenesená",J243,0)</f>
        <v>0</v>
      </c>
      <c r="BH243" s="174" t="n">
        <f aca="false">IF(N243="sníž. přenesená",J243,0)</f>
        <v>0</v>
      </c>
      <c r="BI243" s="174" t="n">
        <f aca="false">IF(N243="nulová",J243,0)</f>
        <v>0</v>
      </c>
      <c r="BJ243" s="4" t="s">
        <v>136</v>
      </c>
      <c r="BK243" s="174" t="n">
        <f aca="false">ROUND(I243*H243,2)</f>
        <v>0</v>
      </c>
      <c r="BL243" s="4" t="s">
        <v>212</v>
      </c>
      <c r="BM243" s="173" t="s">
        <v>438</v>
      </c>
    </row>
    <row r="244" s="28" customFormat="true" ht="24.15" hidden="false" customHeight="true" outlineLevel="0" collapsed="false">
      <c r="A244" s="23"/>
      <c r="B244" s="161"/>
      <c r="C244" s="162" t="s">
        <v>439</v>
      </c>
      <c r="D244" s="162" t="s">
        <v>130</v>
      </c>
      <c r="E244" s="163" t="s">
        <v>440</v>
      </c>
      <c r="F244" s="164" t="s">
        <v>441</v>
      </c>
      <c r="G244" s="165" t="s">
        <v>385</v>
      </c>
      <c r="H244" s="166" t="n">
        <v>1</v>
      </c>
      <c r="I244" s="167"/>
      <c r="J244" s="168" t="n">
        <f aca="false">ROUND(I244*H244,2)</f>
        <v>0</v>
      </c>
      <c r="K244" s="164"/>
      <c r="L244" s="24"/>
      <c r="M244" s="169"/>
      <c r="N244" s="170" t="s">
        <v>40</v>
      </c>
      <c r="O244" s="61"/>
      <c r="P244" s="171" t="n">
        <f aca="false">O244*H244</f>
        <v>0</v>
      </c>
      <c r="Q244" s="171" t="n">
        <v>0</v>
      </c>
      <c r="R244" s="171" t="n">
        <f aca="false">Q244*H244</f>
        <v>0</v>
      </c>
      <c r="S244" s="171" t="n">
        <v>0.067</v>
      </c>
      <c r="T244" s="172" t="n">
        <f aca="false">S244*H244</f>
        <v>0.067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173" t="s">
        <v>212</v>
      </c>
      <c r="AT244" s="173" t="s">
        <v>130</v>
      </c>
      <c r="AU244" s="173" t="s">
        <v>136</v>
      </c>
      <c r="AY244" s="4" t="s">
        <v>127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4" t="s">
        <v>136</v>
      </c>
      <c r="BK244" s="174" t="n">
        <f aca="false">ROUND(I244*H244,2)</f>
        <v>0</v>
      </c>
      <c r="BL244" s="4" t="s">
        <v>212</v>
      </c>
      <c r="BM244" s="173" t="s">
        <v>442</v>
      </c>
    </row>
    <row r="245" s="28" customFormat="true" ht="24.15" hidden="false" customHeight="true" outlineLevel="0" collapsed="false">
      <c r="A245" s="23"/>
      <c r="B245" s="161"/>
      <c r="C245" s="162" t="s">
        <v>443</v>
      </c>
      <c r="D245" s="162" t="s">
        <v>130</v>
      </c>
      <c r="E245" s="163" t="s">
        <v>444</v>
      </c>
      <c r="F245" s="164" t="s">
        <v>445</v>
      </c>
      <c r="G245" s="165" t="s">
        <v>296</v>
      </c>
      <c r="H245" s="197"/>
      <c r="I245" s="167"/>
      <c r="J245" s="168" t="n">
        <f aca="false">ROUND(I245*H245,2)</f>
        <v>0</v>
      </c>
      <c r="K245" s="164" t="s">
        <v>134</v>
      </c>
      <c r="L245" s="24"/>
      <c r="M245" s="169"/>
      <c r="N245" s="170" t="s">
        <v>40</v>
      </c>
      <c r="O245" s="61"/>
      <c r="P245" s="171" t="n">
        <f aca="false">O245*H245</f>
        <v>0</v>
      </c>
      <c r="Q245" s="171" t="n">
        <v>0</v>
      </c>
      <c r="R245" s="171" t="n">
        <f aca="false">Q245*H245</f>
        <v>0</v>
      </c>
      <c r="S245" s="171" t="n">
        <v>0</v>
      </c>
      <c r="T245" s="172" t="n">
        <f aca="false">S245*H245</f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173" t="s">
        <v>212</v>
      </c>
      <c r="AT245" s="173" t="s">
        <v>130</v>
      </c>
      <c r="AU245" s="173" t="s">
        <v>136</v>
      </c>
      <c r="AY245" s="4" t="s">
        <v>127</v>
      </c>
      <c r="BE245" s="174" t="n">
        <f aca="false">IF(N245="základní",J245,0)</f>
        <v>0</v>
      </c>
      <c r="BF245" s="174" t="n">
        <f aca="false">IF(N245="snížená",J245,0)</f>
        <v>0</v>
      </c>
      <c r="BG245" s="174" t="n">
        <f aca="false">IF(N245="zákl. přenesená",J245,0)</f>
        <v>0</v>
      </c>
      <c r="BH245" s="174" t="n">
        <f aca="false">IF(N245="sníž. přenesená",J245,0)</f>
        <v>0</v>
      </c>
      <c r="BI245" s="174" t="n">
        <f aca="false">IF(N245="nulová",J245,0)</f>
        <v>0</v>
      </c>
      <c r="BJ245" s="4" t="s">
        <v>136</v>
      </c>
      <c r="BK245" s="174" t="n">
        <f aca="false">ROUND(I245*H245,2)</f>
        <v>0</v>
      </c>
      <c r="BL245" s="4" t="s">
        <v>212</v>
      </c>
      <c r="BM245" s="173" t="s">
        <v>446</v>
      </c>
    </row>
    <row r="246" s="147" customFormat="true" ht="22.8" hidden="false" customHeight="true" outlineLevel="0" collapsed="false">
      <c r="B246" s="148"/>
      <c r="D246" s="149" t="s">
        <v>73</v>
      </c>
      <c r="E246" s="159" t="s">
        <v>447</v>
      </c>
      <c r="F246" s="159" t="s">
        <v>448</v>
      </c>
      <c r="I246" s="151"/>
      <c r="J246" s="160" t="n">
        <f aca="false">BK246</f>
        <v>0</v>
      </c>
      <c r="L246" s="148"/>
      <c r="M246" s="153"/>
      <c r="N246" s="154"/>
      <c r="O246" s="154"/>
      <c r="P246" s="155" t="n">
        <f aca="false">SUM(P247:P248)</f>
        <v>0</v>
      </c>
      <c r="Q246" s="154"/>
      <c r="R246" s="155" t="n">
        <f aca="false">SUM(R247:R248)</f>
        <v>0.0092</v>
      </c>
      <c r="S246" s="154"/>
      <c r="T246" s="156" t="n">
        <f aca="false">SUM(T247:T248)</f>
        <v>0</v>
      </c>
      <c r="AR246" s="149" t="s">
        <v>136</v>
      </c>
      <c r="AT246" s="157" t="s">
        <v>73</v>
      </c>
      <c r="AU246" s="157" t="s">
        <v>79</v>
      </c>
      <c r="AY246" s="149" t="s">
        <v>127</v>
      </c>
      <c r="BK246" s="158" t="n">
        <f aca="false">SUM(BK247:BK248)</f>
        <v>0</v>
      </c>
    </row>
    <row r="247" s="28" customFormat="true" ht="24.15" hidden="false" customHeight="true" outlineLevel="0" collapsed="false">
      <c r="A247" s="23"/>
      <c r="B247" s="161"/>
      <c r="C247" s="162" t="s">
        <v>449</v>
      </c>
      <c r="D247" s="162" t="s">
        <v>130</v>
      </c>
      <c r="E247" s="163" t="s">
        <v>450</v>
      </c>
      <c r="F247" s="164" t="s">
        <v>451</v>
      </c>
      <c r="G247" s="165" t="s">
        <v>385</v>
      </c>
      <c r="H247" s="166" t="n">
        <v>1</v>
      </c>
      <c r="I247" s="167"/>
      <c r="J247" s="168" t="n">
        <f aca="false">ROUND(I247*H247,2)</f>
        <v>0</v>
      </c>
      <c r="K247" s="164" t="s">
        <v>134</v>
      </c>
      <c r="L247" s="24"/>
      <c r="M247" s="169"/>
      <c r="N247" s="170" t="s">
        <v>40</v>
      </c>
      <c r="O247" s="61"/>
      <c r="P247" s="171" t="n">
        <f aca="false">O247*H247</f>
        <v>0</v>
      </c>
      <c r="Q247" s="171" t="n">
        <v>0.0092</v>
      </c>
      <c r="R247" s="171" t="n">
        <f aca="false">Q247*H247</f>
        <v>0.0092</v>
      </c>
      <c r="S247" s="171" t="n">
        <v>0</v>
      </c>
      <c r="T247" s="172" t="n">
        <f aca="false">S247*H247</f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173" t="s">
        <v>212</v>
      </c>
      <c r="AT247" s="173" t="s">
        <v>130</v>
      </c>
      <c r="AU247" s="173" t="s">
        <v>136</v>
      </c>
      <c r="AY247" s="4" t="s">
        <v>127</v>
      </c>
      <c r="BE247" s="174" t="n">
        <f aca="false">IF(N247="základní",J247,0)</f>
        <v>0</v>
      </c>
      <c r="BF247" s="174" t="n">
        <f aca="false">IF(N247="snížená",J247,0)</f>
        <v>0</v>
      </c>
      <c r="BG247" s="174" t="n">
        <f aca="false">IF(N247="zákl. přenesená",J247,0)</f>
        <v>0</v>
      </c>
      <c r="BH247" s="174" t="n">
        <f aca="false">IF(N247="sníž. přenesená",J247,0)</f>
        <v>0</v>
      </c>
      <c r="BI247" s="174" t="n">
        <f aca="false">IF(N247="nulová",J247,0)</f>
        <v>0</v>
      </c>
      <c r="BJ247" s="4" t="s">
        <v>136</v>
      </c>
      <c r="BK247" s="174" t="n">
        <f aca="false">ROUND(I247*H247,2)</f>
        <v>0</v>
      </c>
      <c r="BL247" s="4" t="s">
        <v>212</v>
      </c>
      <c r="BM247" s="173" t="s">
        <v>452</v>
      </c>
    </row>
    <row r="248" s="28" customFormat="true" ht="24.15" hidden="false" customHeight="true" outlineLevel="0" collapsed="false">
      <c r="A248" s="23"/>
      <c r="B248" s="161"/>
      <c r="C248" s="162" t="s">
        <v>453</v>
      </c>
      <c r="D248" s="162" t="s">
        <v>130</v>
      </c>
      <c r="E248" s="163" t="s">
        <v>454</v>
      </c>
      <c r="F248" s="164" t="s">
        <v>455</v>
      </c>
      <c r="G248" s="165" t="s">
        <v>296</v>
      </c>
      <c r="H248" s="197"/>
      <c r="I248" s="167"/>
      <c r="J248" s="168" t="n">
        <f aca="false">ROUND(I248*H248,2)</f>
        <v>0</v>
      </c>
      <c r="K248" s="164" t="s">
        <v>134</v>
      </c>
      <c r="L248" s="24"/>
      <c r="M248" s="169"/>
      <c r="N248" s="170" t="s">
        <v>40</v>
      </c>
      <c r="O248" s="61"/>
      <c r="P248" s="171" t="n">
        <f aca="false">O248*H248</f>
        <v>0</v>
      </c>
      <c r="Q248" s="171" t="n">
        <v>0</v>
      </c>
      <c r="R248" s="171" t="n">
        <f aca="false">Q248*H248</f>
        <v>0</v>
      </c>
      <c r="S248" s="171" t="n">
        <v>0</v>
      </c>
      <c r="T248" s="172" t="n">
        <f aca="false">S248*H248</f>
        <v>0</v>
      </c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R248" s="173" t="s">
        <v>212</v>
      </c>
      <c r="AT248" s="173" t="s">
        <v>130</v>
      </c>
      <c r="AU248" s="173" t="s">
        <v>136</v>
      </c>
      <c r="AY248" s="4" t="s">
        <v>127</v>
      </c>
      <c r="BE248" s="174" t="n">
        <f aca="false">IF(N248="základní",J248,0)</f>
        <v>0</v>
      </c>
      <c r="BF248" s="174" t="n">
        <f aca="false">IF(N248="snížená",J248,0)</f>
        <v>0</v>
      </c>
      <c r="BG248" s="174" t="n">
        <f aca="false">IF(N248="zákl. přenesená",J248,0)</f>
        <v>0</v>
      </c>
      <c r="BH248" s="174" t="n">
        <f aca="false">IF(N248="sníž. přenesená",J248,0)</f>
        <v>0</v>
      </c>
      <c r="BI248" s="174" t="n">
        <f aca="false">IF(N248="nulová",J248,0)</f>
        <v>0</v>
      </c>
      <c r="BJ248" s="4" t="s">
        <v>136</v>
      </c>
      <c r="BK248" s="174" t="n">
        <f aca="false">ROUND(I248*H248,2)</f>
        <v>0</v>
      </c>
      <c r="BL248" s="4" t="s">
        <v>212</v>
      </c>
      <c r="BM248" s="173" t="s">
        <v>456</v>
      </c>
    </row>
    <row r="249" s="147" customFormat="true" ht="22.8" hidden="false" customHeight="true" outlineLevel="0" collapsed="false">
      <c r="B249" s="148"/>
      <c r="D249" s="149" t="s">
        <v>73</v>
      </c>
      <c r="E249" s="159" t="s">
        <v>457</v>
      </c>
      <c r="F249" s="159" t="s">
        <v>458</v>
      </c>
      <c r="I249" s="151"/>
      <c r="J249" s="160" t="n">
        <f aca="false">BK249</f>
        <v>0</v>
      </c>
      <c r="L249" s="148"/>
      <c r="M249" s="153"/>
      <c r="N249" s="154"/>
      <c r="O249" s="154"/>
      <c r="P249" s="155" t="n">
        <f aca="false">SUM(P250:P251)</f>
        <v>0</v>
      </c>
      <c r="Q249" s="154"/>
      <c r="R249" s="155" t="n">
        <f aca="false">SUM(R250:R251)</f>
        <v>0.00108</v>
      </c>
      <c r="S249" s="154"/>
      <c r="T249" s="156" t="n">
        <f aca="false">SUM(T250:T251)</f>
        <v>0</v>
      </c>
      <c r="AR249" s="149" t="s">
        <v>136</v>
      </c>
      <c r="AT249" s="157" t="s">
        <v>73</v>
      </c>
      <c r="AU249" s="157" t="s">
        <v>79</v>
      </c>
      <c r="AY249" s="149" t="s">
        <v>127</v>
      </c>
      <c r="BK249" s="158" t="n">
        <f aca="false">SUM(BK250:BK251)</f>
        <v>0</v>
      </c>
    </row>
    <row r="250" s="28" customFormat="true" ht="16.5" hidden="false" customHeight="true" outlineLevel="0" collapsed="false">
      <c r="A250" s="23"/>
      <c r="B250" s="161"/>
      <c r="C250" s="162" t="s">
        <v>459</v>
      </c>
      <c r="D250" s="162" t="s">
        <v>130</v>
      </c>
      <c r="E250" s="163" t="s">
        <v>460</v>
      </c>
      <c r="F250" s="164" t="s">
        <v>461</v>
      </c>
      <c r="G250" s="165" t="s">
        <v>385</v>
      </c>
      <c r="H250" s="166" t="n">
        <v>4</v>
      </c>
      <c r="I250" s="167"/>
      <c r="J250" s="168" t="n">
        <f aca="false">ROUND(I250*H250,2)</f>
        <v>0</v>
      </c>
      <c r="K250" s="164"/>
      <c r="L250" s="24"/>
      <c r="M250" s="169"/>
      <c r="N250" s="170" t="s">
        <v>40</v>
      </c>
      <c r="O250" s="61"/>
      <c r="P250" s="171" t="n">
        <f aca="false">O250*H250</f>
        <v>0</v>
      </c>
      <c r="Q250" s="171" t="n">
        <v>0.00027</v>
      </c>
      <c r="R250" s="171" t="n">
        <f aca="false">Q250*H250</f>
        <v>0.00108</v>
      </c>
      <c r="S250" s="171" t="n">
        <v>0</v>
      </c>
      <c r="T250" s="172" t="n">
        <f aca="false"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3" t="s">
        <v>212</v>
      </c>
      <c r="AT250" s="173" t="s">
        <v>130</v>
      </c>
      <c r="AU250" s="173" t="s">
        <v>136</v>
      </c>
      <c r="AY250" s="4" t="s">
        <v>127</v>
      </c>
      <c r="BE250" s="174" t="n">
        <f aca="false">IF(N250="základní",J250,0)</f>
        <v>0</v>
      </c>
      <c r="BF250" s="174" t="n">
        <f aca="false">IF(N250="snížená",J250,0)</f>
        <v>0</v>
      </c>
      <c r="BG250" s="174" t="n">
        <f aca="false">IF(N250="zákl. přenesená",J250,0)</f>
        <v>0</v>
      </c>
      <c r="BH250" s="174" t="n">
        <f aca="false">IF(N250="sníž. přenesená",J250,0)</f>
        <v>0</v>
      </c>
      <c r="BI250" s="174" t="n">
        <f aca="false">IF(N250="nulová",J250,0)</f>
        <v>0</v>
      </c>
      <c r="BJ250" s="4" t="s">
        <v>136</v>
      </c>
      <c r="BK250" s="174" t="n">
        <f aca="false">ROUND(I250*H250,2)</f>
        <v>0</v>
      </c>
      <c r="BL250" s="4" t="s">
        <v>212</v>
      </c>
      <c r="BM250" s="173" t="s">
        <v>462</v>
      </c>
    </row>
    <row r="251" s="28" customFormat="true" ht="24.15" hidden="false" customHeight="true" outlineLevel="0" collapsed="false">
      <c r="A251" s="23"/>
      <c r="B251" s="161"/>
      <c r="C251" s="162" t="s">
        <v>463</v>
      </c>
      <c r="D251" s="162" t="s">
        <v>130</v>
      </c>
      <c r="E251" s="163" t="s">
        <v>464</v>
      </c>
      <c r="F251" s="164" t="s">
        <v>465</v>
      </c>
      <c r="G251" s="165" t="s">
        <v>296</v>
      </c>
      <c r="H251" s="197"/>
      <c r="I251" s="167"/>
      <c r="J251" s="168" t="n">
        <f aca="false">ROUND(I251*H251,2)</f>
        <v>0</v>
      </c>
      <c r="K251" s="164" t="s">
        <v>134</v>
      </c>
      <c r="L251" s="24"/>
      <c r="M251" s="169"/>
      <c r="N251" s="170" t="s">
        <v>40</v>
      </c>
      <c r="O251" s="61"/>
      <c r="P251" s="171" t="n">
        <f aca="false">O251*H251</f>
        <v>0</v>
      </c>
      <c r="Q251" s="171" t="n">
        <v>0</v>
      </c>
      <c r="R251" s="171" t="n">
        <f aca="false">Q251*H251</f>
        <v>0</v>
      </c>
      <c r="S251" s="171" t="n">
        <v>0</v>
      </c>
      <c r="T251" s="172" t="n">
        <f aca="false"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73" t="s">
        <v>212</v>
      </c>
      <c r="AT251" s="173" t="s">
        <v>130</v>
      </c>
      <c r="AU251" s="173" t="s">
        <v>136</v>
      </c>
      <c r="AY251" s="4" t="s">
        <v>127</v>
      </c>
      <c r="BE251" s="174" t="n">
        <f aca="false">IF(N251="základní",J251,0)</f>
        <v>0</v>
      </c>
      <c r="BF251" s="174" t="n">
        <f aca="false">IF(N251="snížená",J251,0)</f>
        <v>0</v>
      </c>
      <c r="BG251" s="174" t="n">
        <f aca="false">IF(N251="zákl. přenesená",J251,0)</f>
        <v>0</v>
      </c>
      <c r="BH251" s="174" t="n">
        <f aca="false">IF(N251="sníž. přenesená",J251,0)</f>
        <v>0</v>
      </c>
      <c r="BI251" s="174" t="n">
        <f aca="false">IF(N251="nulová",J251,0)</f>
        <v>0</v>
      </c>
      <c r="BJ251" s="4" t="s">
        <v>136</v>
      </c>
      <c r="BK251" s="174" t="n">
        <f aca="false">ROUND(I251*H251,2)</f>
        <v>0</v>
      </c>
      <c r="BL251" s="4" t="s">
        <v>212</v>
      </c>
      <c r="BM251" s="173" t="s">
        <v>466</v>
      </c>
    </row>
    <row r="252" s="147" customFormat="true" ht="22.8" hidden="false" customHeight="true" outlineLevel="0" collapsed="false">
      <c r="B252" s="148"/>
      <c r="D252" s="149" t="s">
        <v>73</v>
      </c>
      <c r="E252" s="159" t="s">
        <v>467</v>
      </c>
      <c r="F252" s="159" t="s">
        <v>468</v>
      </c>
      <c r="I252" s="151"/>
      <c r="J252" s="160" t="n">
        <f aca="false">BK252</f>
        <v>0</v>
      </c>
      <c r="L252" s="148"/>
      <c r="M252" s="153"/>
      <c r="N252" s="154"/>
      <c r="O252" s="154"/>
      <c r="P252" s="155" t="n">
        <f aca="false">SUM(P253:P297)</f>
        <v>0</v>
      </c>
      <c r="Q252" s="154"/>
      <c r="R252" s="155" t="n">
        <f aca="false">SUM(R253:R297)</f>
        <v>0.0248245</v>
      </c>
      <c r="S252" s="154"/>
      <c r="T252" s="156" t="n">
        <f aca="false">SUM(T253:T297)</f>
        <v>0.03677</v>
      </c>
      <c r="AR252" s="149" t="s">
        <v>136</v>
      </c>
      <c r="AT252" s="157" t="s">
        <v>73</v>
      </c>
      <c r="AU252" s="157" t="s">
        <v>79</v>
      </c>
      <c r="AY252" s="149" t="s">
        <v>127</v>
      </c>
      <c r="BK252" s="158" t="n">
        <f aca="false">SUM(BK253:BK297)</f>
        <v>0</v>
      </c>
    </row>
    <row r="253" s="28" customFormat="true" ht="24.15" hidden="false" customHeight="true" outlineLevel="0" collapsed="false">
      <c r="A253" s="23"/>
      <c r="B253" s="161"/>
      <c r="C253" s="162" t="s">
        <v>469</v>
      </c>
      <c r="D253" s="162" t="s">
        <v>130</v>
      </c>
      <c r="E253" s="163" t="s">
        <v>470</v>
      </c>
      <c r="F253" s="164" t="s">
        <v>471</v>
      </c>
      <c r="G253" s="165" t="s">
        <v>142</v>
      </c>
      <c r="H253" s="166" t="n">
        <v>5</v>
      </c>
      <c r="I253" s="167"/>
      <c r="J253" s="168" t="n">
        <f aca="false">ROUND(I253*H253,2)</f>
        <v>0</v>
      </c>
      <c r="K253" s="164" t="s">
        <v>134</v>
      </c>
      <c r="L253" s="24"/>
      <c r="M253" s="169"/>
      <c r="N253" s="170" t="s">
        <v>40</v>
      </c>
      <c r="O253" s="61"/>
      <c r="P253" s="171" t="n">
        <f aca="false">O253*H253</f>
        <v>0</v>
      </c>
      <c r="Q253" s="171" t="n">
        <v>0</v>
      </c>
      <c r="R253" s="171" t="n">
        <f aca="false">Q253*H253</f>
        <v>0</v>
      </c>
      <c r="S253" s="171" t="n">
        <v>0</v>
      </c>
      <c r="T253" s="172" t="n">
        <f aca="false">S253*H253</f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73" t="s">
        <v>212</v>
      </c>
      <c r="AT253" s="173" t="s">
        <v>130</v>
      </c>
      <c r="AU253" s="173" t="s">
        <v>136</v>
      </c>
      <c r="AY253" s="4" t="s">
        <v>127</v>
      </c>
      <c r="BE253" s="174" t="n">
        <f aca="false">IF(N253="základní",J253,0)</f>
        <v>0</v>
      </c>
      <c r="BF253" s="174" t="n">
        <f aca="false">IF(N253="snížená",J253,0)</f>
        <v>0</v>
      </c>
      <c r="BG253" s="174" t="n">
        <f aca="false">IF(N253="zákl. přenesená",J253,0)</f>
        <v>0</v>
      </c>
      <c r="BH253" s="174" t="n">
        <f aca="false">IF(N253="sníž. přenesená",J253,0)</f>
        <v>0</v>
      </c>
      <c r="BI253" s="174" t="n">
        <f aca="false">IF(N253="nulová",J253,0)</f>
        <v>0</v>
      </c>
      <c r="BJ253" s="4" t="s">
        <v>136</v>
      </c>
      <c r="BK253" s="174" t="n">
        <f aca="false">ROUND(I253*H253,2)</f>
        <v>0</v>
      </c>
      <c r="BL253" s="4" t="s">
        <v>212</v>
      </c>
      <c r="BM253" s="173" t="s">
        <v>472</v>
      </c>
    </row>
    <row r="254" s="28" customFormat="true" ht="24.15" hidden="false" customHeight="true" outlineLevel="0" collapsed="false">
      <c r="A254" s="23"/>
      <c r="B254" s="161"/>
      <c r="C254" s="198" t="s">
        <v>473</v>
      </c>
      <c r="D254" s="198" t="s">
        <v>474</v>
      </c>
      <c r="E254" s="199" t="s">
        <v>475</v>
      </c>
      <c r="F254" s="200" t="s">
        <v>476</v>
      </c>
      <c r="G254" s="201" t="s">
        <v>142</v>
      </c>
      <c r="H254" s="202" t="n">
        <v>5.25</v>
      </c>
      <c r="I254" s="203"/>
      <c r="J254" s="204" t="n">
        <f aca="false">ROUND(I254*H254,2)</f>
        <v>0</v>
      </c>
      <c r="K254" s="164" t="s">
        <v>134</v>
      </c>
      <c r="L254" s="205"/>
      <c r="M254" s="206"/>
      <c r="N254" s="207" t="s">
        <v>40</v>
      </c>
      <c r="O254" s="61"/>
      <c r="P254" s="171" t="n">
        <f aca="false">O254*H254</f>
        <v>0</v>
      </c>
      <c r="Q254" s="171" t="n">
        <v>0.00019</v>
      </c>
      <c r="R254" s="171" t="n">
        <f aca="false">Q254*H254</f>
        <v>0.0009975</v>
      </c>
      <c r="S254" s="171" t="n">
        <v>0</v>
      </c>
      <c r="T254" s="172" t="n">
        <f aca="false">S254*H254</f>
        <v>0</v>
      </c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R254" s="173" t="s">
        <v>285</v>
      </c>
      <c r="AT254" s="173" t="s">
        <v>474</v>
      </c>
      <c r="AU254" s="173" t="s">
        <v>136</v>
      </c>
      <c r="AY254" s="4" t="s">
        <v>127</v>
      </c>
      <c r="BE254" s="174" t="n">
        <f aca="false">IF(N254="základní",J254,0)</f>
        <v>0</v>
      </c>
      <c r="BF254" s="174" t="n">
        <f aca="false">IF(N254="snížená",J254,0)</f>
        <v>0</v>
      </c>
      <c r="BG254" s="174" t="n">
        <f aca="false">IF(N254="zákl. přenesená",J254,0)</f>
        <v>0</v>
      </c>
      <c r="BH254" s="174" t="n">
        <f aca="false">IF(N254="sníž. přenesená",J254,0)</f>
        <v>0</v>
      </c>
      <c r="BI254" s="174" t="n">
        <f aca="false">IF(N254="nulová",J254,0)</f>
        <v>0</v>
      </c>
      <c r="BJ254" s="4" t="s">
        <v>136</v>
      </c>
      <c r="BK254" s="174" t="n">
        <f aca="false">ROUND(I254*H254,2)</f>
        <v>0</v>
      </c>
      <c r="BL254" s="4" t="s">
        <v>212</v>
      </c>
      <c r="BM254" s="173" t="s">
        <v>477</v>
      </c>
    </row>
    <row r="255" s="175" customFormat="true" ht="12.8" hidden="false" customHeight="false" outlineLevel="0" collapsed="false">
      <c r="B255" s="176"/>
      <c r="D255" s="177" t="s">
        <v>138</v>
      </c>
      <c r="F255" s="179" t="s">
        <v>478</v>
      </c>
      <c r="H255" s="180" t="n">
        <v>5.25</v>
      </c>
      <c r="I255" s="181"/>
      <c r="L255" s="176"/>
      <c r="M255" s="182"/>
      <c r="N255" s="183"/>
      <c r="O255" s="183"/>
      <c r="P255" s="183"/>
      <c r="Q255" s="183"/>
      <c r="R255" s="183"/>
      <c r="S255" s="183"/>
      <c r="T255" s="184"/>
      <c r="AT255" s="178" t="s">
        <v>138</v>
      </c>
      <c r="AU255" s="178" t="s">
        <v>136</v>
      </c>
      <c r="AV255" s="175" t="s">
        <v>136</v>
      </c>
      <c r="AW255" s="175" t="s">
        <v>2</v>
      </c>
      <c r="AX255" s="175" t="s">
        <v>79</v>
      </c>
      <c r="AY255" s="178" t="s">
        <v>127</v>
      </c>
    </row>
    <row r="256" s="28" customFormat="true" ht="24.15" hidden="false" customHeight="true" outlineLevel="0" collapsed="false">
      <c r="A256" s="23"/>
      <c r="B256" s="161"/>
      <c r="C256" s="162" t="s">
        <v>479</v>
      </c>
      <c r="D256" s="162" t="s">
        <v>130</v>
      </c>
      <c r="E256" s="163" t="s">
        <v>480</v>
      </c>
      <c r="F256" s="164" t="s">
        <v>481</v>
      </c>
      <c r="G256" s="165" t="s">
        <v>142</v>
      </c>
      <c r="H256" s="166" t="n">
        <v>3</v>
      </c>
      <c r="I256" s="167"/>
      <c r="J256" s="168" t="n">
        <f aca="false">ROUND(I256*H256,2)</f>
        <v>0</v>
      </c>
      <c r="K256" s="164" t="s">
        <v>134</v>
      </c>
      <c r="L256" s="24"/>
      <c r="M256" s="169"/>
      <c r="N256" s="170" t="s">
        <v>40</v>
      </c>
      <c r="O256" s="61"/>
      <c r="P256" s="171" t="n">
        <f aca="false">O256*H256</f>
        <v>0</v>
      </c>
      <c r="Q256" s="171" t="n">
        <v>0</v>
      </c>
      <c r="R256" s="171" t="n">
        <f aca="false">Q256*H256</f>
        <v>0</v>
      </c>
      <c r="S256" s="171" t="n">
        <v>0</v>
      </c>
      <c r="T256" s="172" t="n">
        <f aca="false">S256*H256</f>
        <v>0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173" t="s">
        <v>212</v>
      </c>
      <c r="AT256" s="173" t="s">
        <v>130</v>
      </c>
      <c r="AU256" s="173" t="s">
        <v>136</v>
      </c>
      <c r="AY256" s="4" t="s">
        <v>127</v>
      </c>
      <c r="BE256" s="174" t="n">
        <f aca="false">IF(N256="základní",J256,0)</f>
        <v>0</v>
      </c>
      <c r="BF256" s="174" t="n">
        <f aca="false">IF(N256="snížená",J256,0)</f>
        <v>0</v>
      </c>
      <c r="BG256" s="174" t="n">
        <f aca="false">IF(N256="zákl. přenesená",J256,0)</f>
        <v>0</v>
      </c>
      <c r="BH256" s="174" t="n">
        <f aca="false">IF(N256="sníž. přenesená",J256,0)</f>
        <v>0</v>
      </c>
      <c r="BI256" s="174" t="n">
        <f aca="false">IF(N256="nulová",J256,0)</f>
        <v>0</v>
      </c>
      <c r="BJ256" s="4" t="s">
        <v>136</v>
      </c>
      <c r="BK256" s="174" t="n">
        <f aca="false">ROUND(I256*H256,2)</f>
        <v>0</v>
      </c>
      <c r="BL256" s="4" t="s">
        <v>212</v>
      </c>
      <c r="BM256" s="173" t="s">
        <v>482</v>
      </c>
    </row>
    <row r="257" s="28" customFormat="true" ht="24.15" hidden="false" customHeight="true" outlineLevel="0" collapsed="false">
      <c r="A257" s="23"/>
      <c r="B257" s="161"/>
      <c r="C257" s="198" t="s">
        <v>483</v>
      </c>
      <c r="D257" s="198" t="s">
        <v>474</v>
      </c>
      <c r="E257" s="199" t="s">
        <v>484</v>
      </c>
      <c r="F257" s="200" t="s">
        <v>485</v>
      </c>
      <c r="G257" s="201" t="s">
        <v>142</v>
      </c>
      <c r="H257" s="202" t="n">
        <v>3.15</v>
      </c>
      <c r="I257" s="203"/>
      <c r="J257" s="204" t="n">
        <f aca="false">ROUND(I257*H257,2)</f>
        <v>0</v>
      </c>
      <c r="K257" s="164" t="s">
        <v>134</v>
      </c>
      <c r="L257" s="205"/>
      <c r="M257" s="206"/>
      <c r="N257" s="207" t="s">
        <v>40</v>
      </c>
      <c r="O257" s="61"/>
      <c r="P257" s="171" t="n">
        <f aca="false">O257*H257</f>
        <v>0</v>
      </c>
      <c r="Q257" s="171" t="n">
        <v>0.00018</v>
      </c>
      <c r="R257" s="171" t="n">
        <f aca="false">Q257*H257</f>
        <v>0.000567</v>
      </c>
      <c r="S257" s="171" t="n">
        <v>0</v>
      </c>
      <c r="T257" s="172" t="n">
        <f aca="false"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73" t="s">
        <v>285</v>
      </c>
      <c r="AT257" s="173" t="s">
        <v>474</v>
      </c>
      <c r="AU257" s="173" t="s">
        <v>136</v>
      </c>
      <c r="AY257" s="4" t="s">
        <v>127</v>
      </c>
      <c r="BE257" s="174" t="n">
        <f aca="false">IF(N257="základní",J257,0)</f>
        <v>0</v>
      </c>
      <c r="BF257" s="174" t="n">
        <f aca="false">IF(N257="snížená",J257,0)</f>
        <v>0</v>
      </c>
      <c r="BG257" s="174" t="n">
        <f aca="false">IF(N257="zákl. přenesená",J257,0)</f>
        <v>0</v>
      </c>
      <c r="BH257" s="174" t="n">
        <f aca="false">IF(N257="sníž. přenesená",J257,0)</f>
        <v>0</v>
      </c>
      <c r="BI257" s="174" t="n">
        <f aca="false">IF(N257="nulová",J257,0)</f>
        <v>0</v>
      </c>
      <c r="BJ257" s="4" t="s">
        <v>136</v>
      </c>
      <c r="BK257" s="174" t="n">
        <f aca="false">ROUND(I257*H257,2)</f>
        <v>0</v>
      </c>
      <c r="BL257" s="4" t="s">
        <v>212</v>
      </c>
      <c r="BM257" s="173" t="s">
        <v>486</v>
      </c>
    </row>
    <row r="258" s="175" customFormat="true" ht="12.8" hidden="false" customHeight="false" outlineLevel="0" collapsed="false">
      <c r="B258" s="176"/>
      <c r="D258" s="177" t="s">
        <v>138</v>
      </c>
      <c r="F258" s="179" t="s">
        <v>487</v>
      </c>
      <c r="H258" s="180" t="n">
        <v>3.15</v>
      </c>
      <c r="I258" s="181"/>
      <c r="L258" s="176"/>
      <c r="M258" s="182"/>
      <c r="N258" s="183"/>
      <c r="O258" s="183"/>
      <c r="P258" s="183"/>
      <c r="Q258" s="183"/>
      <c r="R258" s="183"/>
      <c r="S258" s="183"/>
      <c r="T258" s="184"/>
      <c r="AT258" s="178" t="s">
        <v>138</v>
      </c>
      <c r="AU258" s="178" t="s">
        <v>136</v>
      </c>
      <c r="AV258" s="175" t="s">
        <v>136</v>
      </c>
      <c r="AW258" s="175" t="s">
        <v>2</v>
      </c>
      <c r="AX258" s="175" t="s">
        <v>79</v>
      </c>
      <c r="AY258" s="178" t="s">
        <v>127</v>
      </c>
    </row>
    <row r="259" s="28" customFormat="true" ht="24.15" hidden="false" customHeight="true" outlineLevel="0" collapsed="false">
      <c r="A259" s="23"/>
      <c r="B259" s="161"/>
      <c r="C259" s="162" t="s">
        <v>488</v>
      </c>
      <c r="D259" s="162" t="s">
        <v>130</v>
      </c>
      <c r="E259" s="163" t="s">
        <v>489</v>
      </c>
      <c r="F259" s="164" t="s">
        <v>490</v>
      </c>
      <c r="G259" s="165" t="s">
        <v>142</v>
      </c>
      <c r="H259" s="166" t="n">
        <v>5</v>
      </c>
      <c r="I259" s="167"/>
      <c r="J259" s="168" t="n">
        <f aca="false">ROUND(I259*H259,2)</f>
        <v>0</v>
      </c>
      <c r="K259" s="164" t="s">
        <v>134</v>
      </c>
      <c r="L259" s="24"/>
      <c r="M259" s="169"/>
      <c r="N259" s="170" t="s">
        <v>40</v>
      </c>
      <c r="O259" s="61"/>
      <c r="P259" s="171" t="n">
        <f aca="false">O259*H259</f>
        <v>0</v>
      </c>
      <c r="Q259" s="171" t="n">
        <v>0</v>
      </c>
      <c r="R259" s="171" t="n">
        <f aca="false">Q259*H259</f>
        <v>0</v>
      </c>
      <c r="S259" s="171" t="n">
        <v>0.00017</v>
      </c>
      <c r="T259" s="172" t="n">
        <f aca="false">S259*H259</f>
        <v>0.00085</v>
      </c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R259" s="173" t="s">
        <v>212</v>
      </c>
      <c r="AT259" s="173" t="s">
        <v>130</v>
      </c>
      <c r="AU259" s="173" t="s">
        <v>136</v>
      </c>
      <c r="AY259" s="4" t="s">
        <v>127</v>
      </c>
      <c r="BE259" s="174" t="n">
        <f aca="false">IF(N259="základní",J259,0)</f>
        <v>0</v>
      </c>
      <c r="BF259" s="174" t="n">
        <f aca="false">IF(N259="snížená",J259,0)</f>
        <v>0</v>
      </c>
      <c r="BG259" s="174" t="n">
        <f aca="false">IF(N259="zákl. přenesená",J259,0)</f>
        <v>0</v>
      </c>
      <c r="BH259" s="174" t="n">
        <f aca="false">IF(N259="sníž. přenesená",J259,0)</f>
        <v>0</v>
      </c>
      <c r="BI259" s="174" t="n">
        <f aca="false">IF(N259="nulová",J259,0)</f>
        <v>0</v>
      </c>
      <c r="BJ259" s="4" t="s">
        <v>136</v>
      </c>
      <c r="BK259" s="174" t="n">
        <f aca="false">ROUND(I259*H259,2)</f>
        <v>0</v>
      </c>
      <c r="BL259" s="4" t="s">
        <v>212</v>
      </c>
      <c r="BM259" s="173" t="s">
        <v>491</v>
      </c>
    </row>
    <row r="260" s="28" customFormat="true" ht="16.5" hidden="false" customHeight="true" outlineLevel="0" collapsed="false">
      <c r="A260" s="23"/>
      <c r="B260" s="161"/>
      <c r="C260" s="162" t="s">
        <v>492</v>
      </c>
      <c r="D260" s="162" t="s">
        <v>130</v>
      </c>
      <c r="E260" s="163" t="s">
        <v>493</v>
      </c>
      <c r="F260" s="164" t="s">
        <v>494</v>
      </c>
      <c r="G260" s="165" t="s">
        <v>190</v>
      </c>
      <c r="H260" s="166" t="n">
        <v>19</v>
      </c>
      <c r="I260" s="167"/>
      <c r="J260" s="168" t="n">
        <f aca="false">ROUND(I260*H260,2)</f>
        <v>0</v>
      </c>
      <c r="K260" s="164" t="s">
        <v>134</v>
      </c>
      <c r="L260" s="24"/>
      <c r="M260" s="169"/>
      <c r="N260" s="170" t="s">
        <v>40</v>
      </c>
      <c r="O260" s="61"/>
      <c r="P260" s="171" t="n">
        <f aca="false">O260*H260</f>
        <v>0</v>
      </c>
      <c r="Q260" s="171" t="n">
        <v>0</v>
      </c>
      <c r="R260" s="171" t="n">
        <f aca="false">Q260*H260</f>
        <v>0</v>
      </c>
      <c r="S260" s="171" t="n">
        <v>0</v>
      </c>
      <c r="T260" s="172" t="n">
        <f aca="false">S260*H260</f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73" t="s">
        <v>212</v>
      </c>
      <c r="AT260" s="173" t="s">
        <v>130</v>
      </c>
      <c r="AU260" s="173" t="s">
        <v>136</v>
      </c>
      <c r="AY260" s="4" t="s">
        <v>127</v>
      </c>
      <c r="BE260" s="174" t="n">
        <f aca="false">IF(N260="základní",J260,0)</f>
        <v>0</v>
      </c>
      <c r="BF260" s="174" t="n">
        <f aca="false">IF(N260="snížená",J260,0)</f>
        <v>0</v>
      </c>
      <c r="BG260" s="174" t="n">
        <f aca="false">IF(N260="zákl. přenesená",J260,0)</f>
        <v>0</v>
      </c>
      <c r="BH260" s="174" t="n">
        <f aca="false">IF(N260="sníž. přenesená",J260,0)</f>
        <v>0</v>
      </c>
      <c r="BI260" s="174" t="n">
        <f aca="false">IF(N260="nulová",J260,0)</f>
        <v>0</v>
      </c>
      <c r="BJ260" s="4" t="s">
        <v>136</v>
      </c>
      <c r="BK260" s="174" t="n">
        <f aca="false">ROUND(I260*H260,2)</f>
        <v>0</v>
      </c>
      <c r="BL260" s="4" t="s">
        <v>212</v>
      </c>
      <c r="BM260" s="173" t="s">
        <v>495</v>
      </c>
    </row>
    <row r="261" s="28" customFormat="true" ht="21.75" hidden="false" customHeight="true" outlineLevel="0" collapsed="false">
      <c r="A261" s="23"/>
      <c r="B261" s="161"/>
      <c r="C261" s="198" t="s">
        <v>496</v>
      </c>
      <c r="D261" s="198" t="s">
        <v>474</v>
      </c>
      <c r="E261" s="199" t="s">
        <v>497</v>
      </c>
      <c r="F261" s="200" t="s">
        <v>498</v>
      </c>
      <c r="G261" s="201" t="s">
        <v>190</v>
      </c>
      <c r="H261" s="202" t="n">
        <v>7</v>
      </c>
      <c r="I261" s="203"/>
      <c r="J261" s="204" t="n">
        <f aca="false">ROUND(I261*H261,2)</f>
        <v>0</v>
      </c>
      <c r="K261" s="164" t="s">
        <v>134</v>
      </c>
      <c r="L261" s="205"/>
      <c r="M261" s="206"/>
      <c r="N261" s="207" t="s">
        <v>40</v>
      </c>
      <c r="O261" s="61"/>
      <c r="P261" s="171" t="n">
        <f aca="false">O261*H261</f>
        <v>0</v>
      </c>
      <c r="Q261" s="171" t="n">
        <v>4E-005</v>
      </c>
      <c r="R261" s="171" t="n">
        <f aca="false">Q261*H261</f>
        <v>0.00028</v>
      </c>
      <c r="S261" s="171" t="n">
        <v>0</v>
      </c>
      <c r="T261" s="172" t="n">
        <f aca="false">S261*H261</f>
        <v>0</v>
      </c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R261" s="173" t="s">
        <v>285</v>
      </c>
      <c r="AT261" s="173" t="s">
        <v>474</v>
      </c>
      <c r="AU261" s="173" t="s">
        <v>136</v>
      </c>
      <c r="AY261" s="4" t="s">
        <v>127</v>
      </c>
      <c r="BE261" s="174" t="n">
        <f aca="false">IF(N261="základní",J261,0)</f>
        <v>0</v>
      </c>
      <c r="BF261" s="174" t="n">
        <f aca="false">IF(N261="snížená",J261,0)</f>
        <v>0</v>
      </c>
      <c r="BG261" s="174" t="n">
        <f aca="false">IF(N261="zákl. přenesená",J261,0)</f>
        <v>0</v>
      </c>
      <c r="BH261" s="174" t="n">
        <f aca="false">IF(N261="sníž. přenesená",J261,0)</f>
        <v>0</v>
      </c>
      <c r="BI261" s="174" t="n">
        <f aca="false">IF(N261="nulová",J261,0)</f>
        <v>0</v>
      </c>
      <c r="BJ261" s="4" t="s">
        <v>136</v>
      </c>
      <c r="BK261" s="174" t="n">
        <f aca="false">ROUND(I261*H261,2)</f>
        <v>0</v>
      </c>
      <c r="BL261" s="4" t="s">
        <v>212</v>
      </c>
      <c r="BM261" s="173" t="s">
        <v>499</v>
      </c>
    </row>
    <row r="262" s="28" customFormat="true" ht="24.15" hidden="false" customHeight="true" outlineLevel="0" collapsed="false">
      <c r="A262" s="23"/>
      <c r="B262" s="161"/>
      <c r="C262" s="198" t="s">
        <v>500</v>
      </c>
      <c r="D262" s="198" t="s">
        <v>474</v>
      </c>
      <c r="E262" s="199" t="s">
        <v>501</v>
      </c>
      <c r="F262" s="200" t="s">
        <v>502</v>
      </c>
      <c r="G262" s="201" t="s">
        <v>190</v>
      </c>
      <c r="H262" s="202" t="n">
        <v>8</v>
      </c>
      <c r="I262" s="203"/>
      <c r="J262" s="204" t="n">
        <f aca="false">ROUND(I262*H262,2)</f>
        <v>0</v>
      </c>
      <c r="K262" s="164" t="s">
        <v>134</v>
      </c>
      <c r="L262" s="205"/>
      <c r="M262" s="206"/>
      <c r="N262" s="207" t="s">
        <v>40</v>
      </c>
      <c r="O262" s="61"/>
      <c r="P262" s="171" t="n">
        <f aca="false">O262*H262</f>
        <v>0</v>
      </c>
      <c r="Q262" s="171" t="n">
        <v>3E-005</v>
      </c>
      <c r="R262" s="171" t="n">
        <f aca="false">Q262*H262</f>
        <v>0.00024</v>
      </c>
      <c r="S262" s="171" t="n">
        <v>0</v>
      </c>
      <c r="T262" s="172" t="n">
        <f aca="false">S262*H262</f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73" t="s">
        <v>285</v>
      </c>
      <c r="AT262" s="173" t="s">
        <v>474</v>
      </c>
      <c r="AU262" s="173" t="s">
        <v>136</v>
      </c>
      <c r="AY262" s="4" t="s">
        <v>127</v>
      </c>
      <c r="BE262" s="174" t="n">
        <f aca="false">IF(N262="základní",J262,0)</f>
        <v>0</v>
      </c>
      <c r="BF262" s="174" t="n">
        <f aca="false">IF(N262="snížená",J262,0)</f>
        <v>0</v>
      </c>
      <c r="BG262" s="174" t="n">
        <f aca="false">IF(N262="zákl. přenesená",J262,0)</f>
        <v>0</v>
      </c>
      <c r="BH262" s="174" t="n">
        <f aca="false">IF(N262="sníž. přenesená",J262,0)</f>
        <v>0</v>
      </c>
      <c r="BI262" s="174" t="n">
        <f aca="false">IF(N262="nulová",J262,0)</f>
        <v>0</v>
      </c>
      <c r="BJ262" s="4" t="s">
        <v>136</v>
      </c>
      <c r="BK262" s="174" t="n">
        <f aca="false">ROUND(I262*H262,2)</f>
        <v>0</v>
      </c>
      <c r="BL262" s="4" t="s">
        <v>212</v>
      </c>
      <c r="BM262" s="173" t="s">
        <v>503</v>
      </c>
    </row>
    <row r="263" s="28" customFormat="true" ht="24.15" hidden="false" customHeight="true" outlineLevel="0" collapsed="false">
      <c r="A263" s="23"/>
      <c r="B263" s="161"/>
      <c r="C263" s="198" t="s">
        <v>504</v>
      </c>
      <c r="D263" s="198" t="s">
        <v>474</v>
      </c>
      <c r="E263" s="199" t="s">
        <v>505</v>
      </c>
      <c r="F263" s="200" t="s">
        <v>506</v>
      </c>
      <c r="G263" s="201" t="s">
        <v>190</v>
      </c>
      <c r="H263" s="202" t="n">
        <v>4</v>
      </c>
      <c r="I263" s="203"/>
      <c r="J263" s="204" t="n">
        <f aca="false">ROUND(I263*H263,2)</f>
        <v>0</v>
      </c>
      <c r="K263" s="164" t="s">
        <v>134</v>
      </c>
      <c r="L263" s="205"/>
      <c r="M263" s="206"/>
      <c r="N263" s="207" t="s">
        <v>40</v>
      </c>
      <c r="O263" s="61"/>
      <c r="P263" s="171" t="n">
        <f aca="false">O263*H263</f>
        <v>0</v>
      </c>
      <c r="Q263" s="171" t="n">
        <v>0.00019</v>
      </c>
      <c r="R263" s="171" t="n">
        <f aca="false">Q263*H263</f>
        <v>0.00076</v>
      </c>
      <c r="S263" s="171" t="n">
        <v>0</v>
      </c>
      <c r="T263" s="172" t="n">
        <f aca="false">S263*H263</f>
        <v>0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73" t="s">
        <v>285</v>
      </c>
      <c r="AT263" s="173" t="s">
        <v>474</v>
      </c>
      <c r="AU263" s="173" t="s">
        <v>136</v>
      </c>
      <c r="AY263" s="4" t="s">
        <v>127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4" t="s">
        <v>136</v>
      </c>
      <c r="BK263" s="174" t="n">
        <f aca="false">ROUND(I263*H263,2)</f>
        <v>0</v>
      </c>
      <c r="BL263" s="4" t="s">
        <v>212</v>
      </c>
      <c r="BM263" s="173" t="s">
        <v>507</v>
      </c>
    </row>
    <row r="264" s="28" customFormat="true" ht="33" hidden="false" customHeight="true" outlineLevel="0" collapsed="false">
      <c r="A264" s="23"/>
      <c r="B264" s="161"/>
      <c r="C264" s="162" t="s">
        <v>508</v>
      </c>
      <c r="D264" s="162" t="s">
        <v>130</v>
      </c>
      <c r="E264" s="163" t="s">
        <v>509</v>
      </c>
      <c r="F264" s="164" t="s">
        <v>510</v>
      </c>
      <c r="G264" s="165" t="s">
        <v>142</v>
      </c>
      <c r="H264" s="166" t="n">
        <v>5</v>
      </c>
      <c r="I264" s="167"/>
      <c r="J264" s="168" t="n">
        <f aca="false">ROUND(I264*H264,2)</f>
        <v>0</v>
      </c>
      <c r="K264" s="164" t="s">
        <v>134</v>
      </c>
      <c r="L264" s="24"/>
      <c r="M264" s="169"/>
      <c r="N264" s="170" t="s">
        <v>40</v>
      </c>
      <c r="O264" s="61"/>
      <c r="P264" s="171" t="n">
        <f aca="false">O264*H264</f>
        <v>0</v>
      </c>
      <c r="Q264" s="171" t="n">
        <v>0</v>
      </c>
      <c r="R264" s="171" t="n">
        <f aca="false">Q264*H264</f>
        <v>0</v>
      </c>
      <c r="S264" s="171" t="n">
        <v>0</v>
      </c>
      <c r="T264" s="172" t="n">
        <f aca="false">S264*H264</f>
        <v>0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73" t="s">
        <v>212</v>
      </c>
      <c r="AT264" s="173" t="s">
        <v>130</v>
      </c>
      <c r="AU264" s="173" t="s">
        <v>136</v>
      </c>
      <c r="AY264" s="4" t="s">
        <v>127</v>
      </c>
      <c r="BE264" s="174" t="n">
        <f aca="false">IF(N264="základní",J264,0)</f>
        <v>0</v>
      </c>
      <c r="BF264" s="174" t="n">
        <f aca="false">IF(N264="snížená",J264,0)</f>
        <v>0</v>
      </c>
      <c r="BG264" s="174" t="n">
        <f aca="false">IF(N264="zákl. přenesená",J264,0)</f>
        <v>0</v>
      </c>
      <c r="BH264" s="174" t="n">
        <f aca="false">IF(N264="sníž. přenesená",J264,0)</f>
        <v>0</v>
      </c>
      <c r="BI264" s="174" t="n">
        <f aca="false">IF(N264="nulová",J264,0)</f>
        <v>0</v>
      </c>
      <c r="BJ264" s="4" t="s">
        <v>136</v>
      </c>
      <c r="BK264" s="174" t="n">
        <f aca="false">ROUND(I264*H264,2)</f>
        <v>0</v>
      </c>
      <c r="BL264" s="4" t="s">
        <v>212</v>
      </c>
      <c r="BM264" s="173" t="s">
        <v>511</v>
      </c>
    </row>
    <row r="265" s="28" customFormat="true" ht="24.15" hidden="false" customHeight="true" outlineLevel="0" collapsed="false">
      <c r="A265" s="23"/>
      <c r="B265" s="161"/>
      <c r="C265" s="198" t="s">
        <v>512</v>
      </c>
      <c r="D265" s="198" t="s">
        <v>474</v>
      </c>
      <c r="E265" s="199" t="s">
        <v>513</v>
      </c>
      <c r="F265" s="200" t="s">
        <v>514</v>
      </c>
      <c r="G265" s="201" t="s">
        <v>142</v>
      </c>
      <c r="H265" s="202" t="n">
        <v>5.75</v>
      </c>
      <c r="I265" s="203"/>
      <c r="J265" s="204" t="n">
        <f aca="false">ROUND(I265*H265,2)</f>
        <v>0</v>
      </c>
      <c r="K265" s="164" t="s">
        <v>134</v>
      </c>
      <c r="L265" s="205"/>
      <c r="M265" s="206"/>
      <c r="N265" s="207" t="s">
        <v>40</v>
      </c>
      <c r="O265" s="61"/>
      <c r="P265" s="171" t="n">
        <f aca="false">O265*H265</f>
        <v>0</v>
      </c>
      <c r="Q265" s="171" t="n">
        <v>4E-005</v>
      </c>
      <c r="R265" s="171" t="n">
        <f aca="false">Q265*H265</f>
        <v>0.00023</v>
      </c>
      <c r="S265" s="171" t="n">
        <v>0</v>
      </c>
      <c r="T265" s="172" t="n">
        <f aca="false">S265*H265</f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73" t="s">
        <v>285</v>
      </c>
      <c r="AT265" s="173" t="s">
        <v>474</v>
      </c>
      <c r="AU265" s="173" t="s">
        <v>136</v>
      </c>
      <c r="AY265" s="4" t="s">
        <v>127</v>
      </c>
      <c r="BE265" s="174" t="n">
        <f aca="false">IF(N265="základní",J265,0)</f>
        <v>0</v>
      </c>
      <c r="BF265" s="174" t="n">
        <f aca="false">IF(N265="snížená",J265,0)</f>
        <v>0</v>
      </c>
      <c r="BG265" s="174" t="n">
        <f aca="false">IF(N265="zákl. přenesená",J265,0)</f>
        <v>0</v>
      </c>
      <c r="BH265" s="174" t="n">
        <f aca="false">IF(N265="sníž. přenesená",J265,0)</f>
        <v>0</v>
      </c>
      <c r="BI265" s="174" t="n">
        <f aca="false">IF(N265="nulová",J265,0)</f>
        <v>0</v>
      </c>
      <c r="BJ265" s="4" t="s">
        <v>136</v>
      </c>
      <c r="BK265" s="174" t="n">
        <f aca="false">ROUND(I265*H265,2)</f>
        <v>0</v>
      </c>
      <c r="BL265" s="4" t="s">
        <v>212</v>
      </c>
      <c r="BM265" s="173" t="s">
        <v>515</v>
      </c>
    </row>
    <row r="266" s="175" customFormat="true" ht="12.8" hidden="false" customHeight="false" outlineLevel="0" collapsed="false">
      <c r="B266" s="176"/>
      <c r="D266" s="177" t="s">
        <v>138</v>
      </c>
      <c r="F266" s="179" t="s">
        <v>516</v>
      </c>
      <c r="H266" s="180" t="n">
        <v>5.75</v>
      </c>
      <c r="I266" s="181"/>
      <c r="L266" s="176"/>
      <c r="M266" s="182"/>
      <c r="N266" s="183"/>
      <c r="O266" s="183"/>
      <c r="P266" s="183"/>
      <c r="Q266" s="183"/>
      <c r="R266" s="183"/>
      <c r="S266" s="183"/>
      <c r="T266" s="184"/>
      <c r="AT266" s="178" t="s">
        <v>138</v>
      </c>
      <c r="AU266" s="178" t="s">
        <v>136</v>
      </c>
      <c r="AV266" s="175" t="s">
        <v>136</v>
      </c>
      <c r="AW266" s="175" t="s">
        <v>2</v>
      </c>
      <c r="AX266" s="175" t="s">
        <v>79</v>
      </c>
      <c r="AY266" s="178" t="s">
        <v>127</v>
      </c>
    </row>
    <row r="267" s="28" customFormat="true" ht="24.15" hidden="false" customHeight="true" outlineLevel="0" collapsed="false">
      <c r="A267" s="23"/>
      <c r="B267" s="161"/>
      <c r="C267" s="162" t="s">
        <v>517</v>
      </c>
      <c r="D267" s="162" t="s">
        <v>130</v>
      </c>
      <c r="E267" s="163" t="s">
        <v>518</v>
      </c>
      <c r="F267" s="164" t="s">
        <v>519</v>
      </c>
      <c r="G267" s="165" t="s">
        <v>142</v>
      </c>
      <c r="H267" s="166" t="n">
        <v>110</v>
      </c>
      <c r="I267" s="167"/>
      <c r="J267" s="168" t="n">
        <f aca="false">ROUND(I267*H267,2)</f>
        <v>0</v>
      </c>
      <c r="K267" s="164" t="s">
        <v>134</v>
      </c>
      <c r="L267" s="24"/>
      <c r="M267" s="169"/>
      <c r="N267" s="170" t="s">
        <v>40</v>
      </c>
      <c r="O267" s="61"/>
      <c r="P267" s="171" t="n">
        <f aca="false">O267*H267</f>
        <v>0</v>
      </c>
      <c r="Q267" s="171" t="n">
        <v>0</v>
      </c>
      <c r="R267" s="171" t="n">
        <f aca="false">Q267*H267</f>
        <v>0</v>
      </c>
      <c r="S267" s="171" t="n">
        <v>0</v>
      </c>
      <c r="T267" s="172" t="n">
        <f aca="false"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73" t="s">
        <v>212</v>
      </c>
      <c r="AT267" s="173" t="s">
        <v>130</v>
      </c>
      <c r="AU267" s="173" t="s">
        <v>136</v>
      </c>
      <c r="AY267" s="4" t="s">
        <v>127</v>
      </c>
      <c r="BE267" s="174" t="n">
        <f aca="false">IF(N267="základní",J267,0)</f>
        <v>0</v>
      </c>
      <c r="BF267" s="174" t="n">
        <f aca="false">IF(N267="snížená",J267,0)</f>
        <v>0</v>
      </c>
      <c r="BG267" s="174" t="n">
        <f aca="false">IF(N267="zákl. přenesená",J267,0)</f>
        <v>0</v>
      </c>
      <c r="BH267" s="174" t="n">
        <f aca="false">IF(N267="sníž. přenesená",J267,0)</f>
        <v>0</v>
      </c>
      <c r="BI267" s="174" t="n">
        <f aca="false">IF(N267="nulová",J267,0)</f>
        <v>0</v>
      </c>
      <c r="BJ267" s="4" t="s">
        <v>136</v>
      </c>
      <c r="BK267" s="174" t="n">
        <f aca="false">ROUND(I267*H267,2)</f>
        <v>0</v>
      </c>
      <c r="BL267" s="4" t="s">
        <v>212</v>
      </c>
      <c r="BM267" s="173" t="s">
        <v>520</v>
      </c>
    </row>
    <row r="268" s="28" customFormat="true" ht="24.15" hidden="false" customHeight="true" outlineLevel="0" collapsed="false">
      <c r="A268" s="23"/>
      <c r="B268" s="161"/>
      <c r="C268" s="198" t="s">
        <v>521</v>
      </c>
      <c r="D268" s="198" t="s">
        <v>474</v>
      </c>
      <c r="E268" s="199" t="s">
        <v>522</v>
      </c>
      <c r="F268" s="200" t="s">
        <v>523</v>
      </c>
      <c r="G268" s="201" t="s">
        <v>142</v>
      </c>
      <c r="H268" s="202" t="n">
        <v>57.5</v>
      </c>
      <c r="I268" s="203"/>
      <c r="J268" s="204" t="n">
        <f aca="false">ROUND(I268*H268,2)</f>
        <v>0</v>
      </c>
      <c r="K268" s="164" t="s">
        <v>134</v>
      </c>
      <c r="L268" s="205"/>
      <c r="M268" s="206"/>
      <c r="N268" s="207" t="s">
        <v>40</v>
      </c>
      <c r="O268" s="61"/>
      <c r="P268" s="171" t="n">
        <f aca="false">O268*H268</f>
        <v>0</v>
      </c>
      <c r="Q268" s="171" t="n">
        <v>0.00012</v>
      </c>
      <c r="R268" s="171" t="n">
        <f aca="false">Q268*H268</f>
        <v>0.0069</v>
      </c>
      <c r="S268" s="171" t="n">
        <v>0</v>
      </c>
      <c r="T268" s="172" t="n">
        <f aca="false">S268*H268</f>
        <v>0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R268" s="173" t="s">
        <v>285</v>
      </c>
      <c r="AT268" s="173" t="s">
        <v>474</v>
      </c>
      <c r="AU268" s="173" t="s">
        <v>136</v>
      </c>
      <c r="AY268" s="4" t="s">
        <v>127</v>
      </c>
      <c r="BE268" s="174" t="n">
        <f aca="false">IF(N268="základní",J268,0)</f>
        <v>0</v>
      </c>
      <c r="BF268" s="174" t="n">
        <f aca="false">IF(N268="snížená",J268,0)</f>
        <v>0</v>
      </c>
      <c r="BG268" s="174" t="n">
        <f aca="false">IF(N268="zákl. přenesená",J268,0)</f>
        <v>0</v>
      </c>
      <c r="BH268" s="174" t="n">
        <f aca="false">IF(N268="sníž. přenesená",J268,0)</f>
        <v>0</v>
      </c>
      <c r="BI268" s="174" t="n">
        <f aca="false">IF(N268="nulová",J268,0)</f>
        <v>0</v>
      </c>
      <c r="BJ268" s="4" t="s">
        <v>136</v>
      </c>
      <c r="BK268" s="174" t="n">
        <f aca="false">ROUND(I268*H268,2)</f>
        <v>0</v>
      </c>
      <c r="BL268" s="4" t="s">
        <v>212</v>
      </c>
      <c r="BM268" s="173" t="s">
        <v>524</v>
      </c>
    </row>
    <row r="269" s="175" customFormat="true" ht="12.8" hidden="false" customHeight="false" outlineLevel="0" collapsed="false">
      <c r="B269" s="176"/>
      <c r="D269" s="177" t="s">
        <v>138</v>
      </c>
      <c r="F269" s="179" t="s">
        <v>525</v>
      </c>
      <c r="H269" s="180" t="n">
        <v>57.5</v>
      </c>
      <c r="I269" s="181"/>
      <c r="L269" s="176"/>
      <c r="M269" s="182"/>
      <c r="N269" s="183"/>
      <c r="O269" s="183"/>
      <c r="P269" s="183"/>
      <c r="Q269" s="183"/>
      <c r="R269" s="183"/>
      <c r="S269" s="183"/>
      <c r="T269" s="184"/>
      <c r="AT269" s="178" t="s">
        <v>138</v>
      </c>
      <c r="AU269" s="178" t="s">
        <v>136</v>
      </c>
      <c r="AV269" s="175" t="s">
        <v>136</v>
      </c>
      <c r="AW269" s="175" t="s">
        <v>2</v>
      </c>
      <c r="AX269" s="175" t="s">
        <v>79</v>
      </c>
      <c r="AY269" s="178" t="s">
        <v>127</v>
      </c>
    </row>
    <row r="270" s="28" customFormat="true" ht="24.15" hidden="false" customHeight="true" outlineLevel="0" collapsed="false">
      <c r="A270" s="23"/>
      <c r="B270" s="161"/>
      <c r="C270" s="198" t="s">
        <v>526</v>
      </c>
      <c r="D270" s="198" t="s">
        <v>474</v>
      </c>
      <c r="E270" s="199" t="s">
        <v>527</v>
      </c>
      <c r="F270" s="200" t="s">
        <v>528</v>
      </c>
      <c r="G270" s="201" t="s">
        <v>142</v>
      </c>
      <c r="H270" s="202" t="n">
        <v>69</v>
      </c>
      <c r="I270" s="203"/>
      <c r="J270" s="204" t="n">
        <f aca="false">ROUND(I270*H270,2)</f>
        <v>0</v>
      </c>
      <c r="K270" s="164" t="s">
        <v>134</v>
      </c>
      <c r="L270" s="205"/>
      <c r="M270" s="206"/>
      <c r="N270" s="207" t="s">
        <v>40</v>
      </c>
      <c r="O270" s="61"/>
      <c r="P270" s="171" t="n">
        <f aca="false">O270*H270</f>
        <v>0</v>
      </c>
      <c r="Q270" s="171" t="n">
        <v>0.00017</v>
      </c>
      <c r="R270" s="171" t="n">
        <f aca="false">Q270*H270</f>
        <v>0.01173</v>
      </c>
      <c r="S270" s="171" t="n">
        <v>0</v>
      </c>
      <c r="T270" s="172" t="n">
        <f aca="false">S270*H270</f>
        <v>0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73" t="s">
        <v>285</v>
      </c>
      <c r="AT270" s="173" t="s">
        <v>474</v>
      </c>
      <c r="AU270" s="173" t="s">
        <v>136</v>
      </c>
      <c r="AY270" s="4" t="s">
        <v>127</v>
      </c>
      <c r="BE270" s="174" t="n">
        <f aca="false">IF(N270="základní",J270,0)</f>
        <v>0</v>
      </c>
      <c r="BF270" s="174" t="n">
        <f aca="false">IF(N270="snížená",J270,0)</f>
        <v>0</v>
      </c>
      <c r="BG270" s="174" t="n">
        <f aca="false">IF(N270="zákl. přenesená",J270,0)</f>
        <v>0</v>
      </c>
      <c r="BH270" s="174" t="n">
        <f aca="false">IF(N270="sníž. přenesená",J270,0)</f>
        <v>0</v>
      </c>
      <c r="BI270" s="174" t="n">
        <f aca="false">IF(N270="nulová",J270,0)</f>
        <v>0</v>
      </c>
      <c r="BJ270" s="4" t="s">
        <v>136</v>
      </c>
      <c r="BK270" s="174" t="n">
        <f aca="false">ROUND(I270*H270,2)</f>
        <v>0</v>
      </c>
      <c r="BL270" s="4" t="s">
        <v>212</v>
      </c>
      <c r="BM270" s="173" t="s">
        <v>529</v>
      </c>
    </row>
    <row r="271" s="175" customFormat="true" ht="12.8" hidden="false" customHeight="false" outlineLevel="0" collapsed="false">
      <c r="B271" s="176"/>
      <c r="D271" s="177" t="s">
        <v>138</v>
      </c>
      <c r="F271" s="179" t="s">
        <v>530</v>
      </c>
      <c r="H271" s="180" t="n">
        <v>69</v>
      </c>
      <c r="I271" s="181"/>
      <c r="L271" s="176"/>
      <c r="M271" s="182"/>
      <c r="N271" s="183"/>
      <c r="O271" s="183"/>
      <c r="P271" s="183"/>
      <c r="Q271" s="183"/>
      <c r="R271" s="183"/>
      <c r="S271" s="183"/>
      <c r="T271" s="184"/>
      <c r="AT271" s="178" t="s">
        <v>138</v>
      </c>
      <c r="AU271" s="178" t="s">
        <v>136</v>
      </c>
      <c r="AV271" s="175" t="s">
        <v>136</v>
      </c>
      <c r="AW271" s="175" t="s">
        <v>2</v>
      </c>
      <c r="AX271" s="175" t="s">
        <v>79</v>
      </c>
      <c r="AY271" s="178" t="s">
        <v>127</v>
      </c>
    </row>
    <row r="272" s="28" customFormat="true" ht="44.25" hidden="false" customHeight="true" outlineLevel="0" collapsed="false">
      <c r="A272" s="23"/>
      <c r="B272" s="161"/>
      <c r="C272" s="162" t="s">
        <v>531</v>
      </c>
      <c r="D272" s="162" t="s">
        <v>130</v>
      </c>
      <c r="E272" s="163" t="s">
        <v>532</v>
      </c>
      <c r="F272" s="164" t="s">
        <v>533</v>
      </c>
      <c r="G272" s="165" t="s">
        <v>142</v>
      </c>
      <c r="H272" s="166" t="n">
        <v>70</v>
      </c>
      <c r="I272" s="167"/>
      <c r="J272" s="168" t="n">
        <f aca="false">ROUND(I272*H272,2)</f>
        <v>0</v>
      </c>
      <c r="K272" s="164" t="s">
        <v>134</v>
      </c>
      <c r="L272" s="24"/>
      <c r="M272" s="169"/>
      <c r="N272" s="170" t="s">
        <v>40</v>
      </c>
      <c r="O272" s="61"/>
      <c r="P272" s="171" t="n">
        <f aca="false">O272*H272</f>
        <v>0</v>
      </c>
      <c r="Q272" s="171" t="n">
        <v>0</v>
      </c>
      <c r="R272" s="171" t="n">
        <f aca="false">Q272*H272</f>
        <v>0</v>
      </c>
      <c r="S272" s="171" t="n">
        <v>0.00048</v>
      </c>
      <c r="T272" s="172" t="n">
        <f aca="false">S272*H272</f>
        <v>0.0336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3" t="s">
        <v>212</v>
      </c>
      <c r="AT272" s="173" t="s">
        <v>130</v>
      </c>
      <c r="AU272" s="173" t="s">
        <v>136</v>
      </c>
      <c r="AY272" s="4" t="s">
        <v>127</v>
      </c>
      <c r="BE272" s="174" t="n">
        <f aca="false">IF(N272="základní",J272,0)</f>
        <v>0</v>
      </c>
      <c r="BF272" s="174" t="n">
        <f aca="false">IF(N272="snížená",J272,0)</f>
        <v>0</v>
      </c>
      <c r="BG272" s="174" t="n">
        <f aca="false">IF(N272="zákl. přenesená",J272,0)</f>
        <v>0</v>
      </c>
      <c r="BH272" s="174" t="n">
        <f aca="false">IF(N272="sníž. přenesená",J272,0)</f>
        <v>0</v>
      </c>
      <c r="BI272" s="174" t="n">
        <f aca="false">IF(N272="nulová",J272,0)</f>
        <v>0</v>
      </c>
      <c r="BJ272" s="4" t="s">
        <v>136</v>
      </c>
      <c r="BK272" s="174" t="n">
        <f aca="false">ROUND(I272*H272,2)</f>
        <v>0</v>
      </c>
      <c r="BL272" s="4" t="s">
        <v>212</v>
      </c>
      <c r="BM272" s="173" t="s">
        <v>534</v>
      </c>
    </row>
    <row r="273" s="28" customFormat="true" ht="24.15" hidden="false" customHeight="true" outlineLevel="0" collapsed="false">
      <c r="A273" s="23"/>
      <c r="B273" s="161"/>
      <c r="C273" s="162" t="s">
        <v>535</v>
      </c>
      <c r="D273" s="162" t="s">
        <v>130</v>
      </c>
      <c r="E273" s="163" t="s">
        <v>536</v>
      </c>
      <c r="F273" s="164" t="s">
        <v>537</v>
      </c>
      <c r="G273" s="165" t="s">
        <v>190</v>
      </c>
      <c r="H273" s="166" t="n">
        <v>60</v>
      </c>
      <c r="I273" s="167"/>
      <c r="J273" s="168" t="n">
        <f aca="false">ROUND(I273*H273,2)</f>
        <v>0</v>
      </c>
      <c r="K273" s="164" t="s">
        <v>134</v>
      </c>
      <c r="L273" s="24"/>
      <c r="M273" s="169"/>
      <c r="N273" s="170" t="s">
        <v>40</v>
      </c>
      <c r="O273" s="61"/>
      <c r="P273" s="171" t="n">
        <f aca="false">O273*H273</f>
        <v>0</v>
      </c>
      <c r="Q273" s="171" t="n">
        <v>0</v>
      </c>
      <c r="R273" s="171" t="n">
        <f aca="false">Q273*H273</f>
        <v>0</v>
      </c>
      <c r="S273" s="171" t="n">
        <v>0</v>
      </c>
      <c r="T273" s="172" t="n">
        <f aca="false">S273*H273</f>
        <v>0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73" t="s">
        <v>212</v>
      </c>
      <c r="AT273" s="173" t="s">
        <v>130</v>
      </c>
      <c r="AU273" s="173" t="s">
        <v>136</v>
      </c>
      <c r="AY273" s="4" t="s">
        <v>127</v>
      </c>
      <c r="BE273" s="174" t="n">
        <f aca="false">IF(N273="základní",J273,0)</f>
        <v>0</v>
      </c>
      <c r="BF273" s="174" t="n">
        <f aca="false">IF(N273="snížená",J273,0)</f>
        <v>0</v>
      </c>
      <c r="BG273" s="174" t="n">
        <f aca="false">IF(N273="zákl. přenesená",J273,0)</f>
        <v>0</v>
      </c>
      <c r="BH273" s="174" t="n">
        <f aca="false">IF(N273="sníž. přenesená",J273,0)</f>
        <v>0</v>
      </c>
      <c r="BI273" s="174" t="n">
        <f aca="false">IF(N273="nulová",J273,0)</f>
        <v>0</v>
      </c>
      <c r="BJ273" s="4" t="s">
        <v>136</v>
      </c>
      <c r="BK273" s="174" t="n">
        <f aca="false">ROUND(I273*H273,2)</f>
        <v>0</v>
      </c>
      <c r="BL273" s="4" t="s">
        <v>212</v>
      </c>
      <c r="BM273" s="173" t="s">
        <v>538</v>
      </c>
    </row>
    <row r="274" s="28" customFormat="true" ht="24.15" hidden="false" customHeight="true" outlineLevel="0" collapsed="false">
      <c r="A274" s="23"/>
      <c r="B274" s="161"/>
      <c r="C274" s="162" t="s">
        <v>539</v>
      </c>
      <c r="D274" s="162" t="s">
        <v>130</v>
      </c>
      <c r="E274" s="163" t="s">
        <v>540</v>
      </c>
      <c r="F274" s="164" t="s">
        <v>541</v>
      </c>
      <c r="G274" s="165" t="s">
        <v>190</v>
      </c>
      <c r="H274" s="166" t="n">
        <v>1</v>
      </c>
      <c r="I274" s="167"/>
      <c r="J274" s="168" t="n">
        <f aca="false">ROUND(I274*H274,2)</f>
        <v>0</v>
      </c>
      <c r="K274" s="164" t="s">
        <v>134</v>
      </c>
      <c r="L274" s="24"/>
      <c r="M274" s="169"/>
      <c r="N274" s="170" t="s">
        <v>40</v>
      </c>
      <c r="O274" s="61"/>
      <c r="P274" s="171" t="n">
        <f aca="false">O274*H274</f>
        <v>0</v>
      </c>
      <c r="Q274" s="171" t="n">
        <v>0</v>
      </c>
      <c r="R274" s="171" t="n">
        <f aca="false">Q274*H274</f>
        <v>0</v>
      </c>
      <c r="S274" s="171" t="n">
        <v>0</v>
      </c>
      <c r="T274" s="172" t="n">
        <f aca="false">S274*H274</f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73" t="s">
        <v>212</v>
      </c>
      <c r="AT274" s="173" t="s">
        <v>130</v>
      </c>
      <c r="AU274" s="173" t="s">
        <v>136</v>
      </c>
      <c r="AY274" s="4" t="s">
        <v>127</v>
      </c>
      <c r="BE274" s="174" t="n">
        <f aca="false">IF(N274="základní",J274,0)</f>
        <v>0</v>
      </c>
      <c r="BF274" s="174" t="n">
        <f aca="false">IF(N274="snížená",J274,0)</f>
        <v>0</v>
      </c>
      <c r="BG274" s="174" t="n">
        <f aca="false">IF(N274="zákl. přenesená",J274,0)</f>
        <v>0</v>
      </c>
      <c r="BH274" s="174" t="n">
        <f aca="false">IF(N274="sníž. přenesená",J274,0)</f>
        <v>0</v>
      </c>
      <c r="BI274" s="174" t="n">
        <f aca="false">IF(N274="nulová",J274,0)</f>
        <v>0</v>
      </c>
      <c r="BJ274" s="4" t="s">
        <v>136</v>
      </c>
      <c r="BK274" s="174" t="n">
        <f aca="false">ROUND(I274*H274,2)</f>
        <v>0</v>
      </c>
      <c r="BL274" s="4" t="s">
        <v>212</v>
      </c>
      <c r="BM274" s="173" t="s">
        <v>542</v>
      </c>
    </row>
    <row r="275" s="28" customFormat="true" ht="24.15" hidden="false" customHeight="true" outlineLevel="0" collapsed="false">
      <c r="A275" s="23"/>
      <c r="B275" s="161"/>
      <c r="C275" s="198" t="s">
        <v>543</v>
      </c>
      <c r="D275" s="198" t="s">
        <v>474</v>
      </c>
      <c r="E275" s="199" t="s">
        <v>544</v>
      </c>
      <c r="F275" s="200" t="s">
        <v>545</v>
      </c>
      <c r="G275" s="201" t="s">
        <v>190</v>
      </c>
      <c r="H275" s="202" t="n">
        <v>1</v>
      </c>
      <c r="I275" s="203"/>
      <c r="J275" s="204" t="n">
        <f aca="false">ROUND(I275*H275,2)</f>
        <v>0</v>
      </c>
      <c r="K275" s="164" t="s">
        <v>134</v>
      </c>
      <c r="L275" s="205"/>
      <c r="M275" s="206"/>
      <c r="N275" s="207" t="s">
        <v>40</v>
      </c>
      <c r="O275" s="61"/>
      <c r="P275" s="171" t="n">
        <f aca="false">O275*H275</f>
        <v>0</v>
      </c>
      <c r="Q275" s="171" t="n">
        <v>8E-005</v>
      </c>
      <c r="R275" s="171" t="n">
        <f aca="false">Q275*H275</f>
        <v>8E-005</v>
      </c>
      <c r="S275" s="171" t="n">
        <v>0</v>
      </c>
      <c r="T275" s="172" t="n">
        <f aca="false">S275*H275</f>
        <v>0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R275" s="173" t="s">
        <v>285</v>
      </c>
      <c r="AT275" s="173" t="s">
        <v>474</v>
      </c>
      <c r="AU275" s="173" t="s">
        <v>136</v>
      </c>
      <c r="AY275" s="4" t="s">
        <v>127</v>
      </c>
      <c r="BE275" s="174" t="n">
        <f aca="false">IF(N275="základní",J275,0)</f>
        <v>0</v>
      </c>
      <c r="BF275" s="174" t="n">
        <f aca="false">IF(N275="snížená",J275,0)</f>
        <v>0</v>
      </c>
      <c r="BG275" s="174" t="n">
        <f aca="false">IF(N275="zákl. přenesená",J275,0)</f>
        <v>0</v>
      </c>
      <c r="BH275" s="174" t="n">
        <f aca="false">IF(N275="sníž. přenesená",J275,0)</f>
        <v>0</v>
      </c>
      <c r="BI275" s="174" t="n">
        <f aca="false">IF(N275="nulová",J275,0)</f>
        <v>0</v>
      </c>
      <c r="BJ275" s="4" t="s">
        <v>136</v>
      </c>
      <c r="BK275" s="174" t="n">
        <f aca="false">ROUND(I275*H275,2)</f>
        <v>0</v>
      </c>
      <c r="BL275" s="4" t="s">
        <v>212</v>
      </c>
      <c r="BM275" s="173" t="s">
        <v>546</v>
      </c>
    </row>
    <row r="276" s="28" customFormat="true" ht="24.15" hidden="false" customHeight="true" outlineLevel="0" collapsed="false">
      <c r="A276" s="23"/>
      <c r="B276" s="161"/>
      <c r="C276" s="162" t="s">
        <v>547</v>
      </c>
      <c r="D276" s="162" t="s">
        <v>130</v>
      </c>
      <c r="E276" s="163" t="s">
        <v>548</v>
      </c>
      <c r="F276" s="164" t="s">
        <v>549</v>
      </c>
      <c r="G276" s="165" t="s">
        <v>190</v>
      </c>
      <c r="H276" s="166" t="n">
        <v>2</v>
      </c>
      <c r="I276" s="167"/>
      <c r="J276" s="168" t="n">
        <f aca="false">ROUND(I276*H276,2)</f>
        <v>0</v>
      </c>
      <c r="K276" s="164" t="s">
        <v>134</v>
      </c>
      <c r="L276" s="24"/>
      <c r="M276" s="169"/>
      <c r="N276" s="170" t="s">
        <v>40</v>
      </c>
      <c r="O276" s="61"/>
      <c r="P276" s="171" t="n">
        <f aca="false">O276*H276</f>
        <v>0</v>
      </c>
      <c r="Q276" s="171" t="n">
        <v>0</v>
      </c>
      <c r="R276" s="171" t="n">
        <f aca="false">Q276*H276</f>
        <v>0</v>
      </c>
      <c r="S276" s="171" t="n">
        <v>0</v>
      </c>
      <c r="T276" s="172" t="n">
        <f aca="false">S276*H276</f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73" t="s">
        <v>212</v>
      </c>
      <c r="AT276" s="173" t="s">
        <v>130</v>
      </c>
      <c r="AU276" s="173" t="s">
        <v>136</v>
      </c>
      <c r="AY276" s="4" t="s">
        <v>127</v>
      </c>
      <c r="BE276" s="174" t="n">
        <f aca="false">IF(N276="základní",J276,0)</f>
        <v>0</v>
      </c>
      <c r="BF276" s="174" t="n">
        <f aca="false">IF(N276="snížená",J276,0)</f>
        <v>0</v>
      </c>
      <c r="BG276" s="174" t="n">
        <f aca="false">IF(N276="zákl. přenesená",J276,0)</f>
        <v>0</v>
      </c>
      <c r="BH276" s="174" t="n">
        <f aca="false">IF(N276="sníž. přenesená",J276,0)</f>
        <v>0</v>
      </c>
      <c r="BI276" s="174" t="n">
        <f aca="false">IF(N276="nulová",J276,0)</f>
        <v>0</v>
      </c>
      <c r="BJ276" s="4" t="s">
        <v>136</v>
      </c>
      <c r="BK276" s="174" t="n">
        <f aca="false">ROUND(I276*H276,2)</f>
        <v>0</v>
      </c>
      <c r="BL276" s="4" t="s">
        <v>212</v>
      </c>
      <c r="BM276" s="173" t="s">
        <v>550</v>
      </c>
    </row>
    <row r="277" s="28" customFormat="true" ht="24.15" hidden="false" customHeight="true" outlineLevel="0" collapsed="false">
      <c r="A277" s="23"/>
      <c r="B277" s="161"/>
      <c r="C277" s="198" t="s">
        <v>551</v>
      </c>
      <c r="D277" s="198" t="s">
        <v>474</v>
      </c>
      <c r="E277" s="199" t="s">
        <v>552</v>
      </c>
      <c r="F277" s="200" t="s">
        <v>553</v>
      </c>
      <c r="G277" s="201" t="s">
        <v>190</v>
      </c>
      <c r="H277" s="202" t="n">
        <v>2</v>
      </c>
      <c r="I277" s="203"/>
      <c r="J277" s="204" t="n">
        <f aca="false">ROUND(I277*H277,2)</f>
        <v>0</v>
      </c>
      <c r="K277" s="164" t="s">
        <v>134</v>
      </c>
      <c r="L277" s="205"/>
      <c r="M277" s="206"/>
      <c r="N277" s="207" t="s">
        <v>40</v>
      </c>
      <c r="O277" s="61"/>
      <c r="P277" s="171" t="n">
        <f aca="false">O277*H277</f>
        <v>0</v>
      </c>
      <c r="Q277" s="171" t="n">
        <v>0.00012</v>
      </c>
      <c r="R277" s="171" t="n">
        <f aca="false">Q277*H277</f>
        <v>0.00024</v>
      </c>
      <c r="S277" s="171" t="n">
        <v>0</v>
      </c>
      <c r="T277" s="172" t="n">
        <f aca="false"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73" t="s">
        <v>285</v>
      </c>
      <c r="AT277" s="173" t="s">
        <v>474</v>
      </c>
      <c r="AU277" s="173" t="s">
        <v>136</v>
      </c>
      <c r="AY277" s="4" t="s">
        <v>127</v>
      </c>
      <c r="BE277" s="174" t="n">
        <f aca="false">IF(N277="základní",J277,0)</f>
        <v>0</v>
      </c>
      <c r="BF277" s="174" t="n">
        <f aca="false">IF(N277="snížená",J277,0)</f>
        <v>0</v>
      </c>
      <c r="BG277" s="174" t="n">
        <f aca="false">IF(N277="zákl. přenesená",J277,0)</f>
        <v>0</v>
      </c>
      <c r="BH277" s="174" t="n">
        <f aca="false">IF(N277="sníž. přenesená",J277,0)</f>
        <v>0</v>
      </c>
      <c r="BI277" s="174" t="n">
        <f aca="false">IF(N277="nulová",J277,0)</f>
        <v>0</v>
      </c>
      <c r="BJ277" s="4" t="s">
        <v>136</v>
      </c>
      <c r="BK277" s="174" t="n">
        <f aca="false">ROUND(I277*H277,2)</f>
        <v>0</v>
      </c>
      <c r="BL277" s="4" t="s">
        <v>212</v>
      </c>
      <c r="BM277" s="173" t="s">
        <v>554</v>
      </c>
    </row>
    <row r="278" s="28" customFormat="true" ht="24.15" hidden="false" customHeight="true" outlineLevel="0" collapsed="false">
      <c r="A278" s="23"/>
      <c r="B278" s="161"/>
      <c r="C278" s="162" t="s">
        <v>555</v>
      </c>
      <c r="D278" s="162" t="s">
        <v>130</v>
      </c>
      <c r="E278" s="163" t="s">
        <v>556</v>
      </c>
      <c r="F278" s="164" t="s">
        <v>557</v>
      </c>
      <c r="G278" s="165" t="s">
        <v>190</v>
      </c>
      <c r="H278" s="166" t="n">
        <v>2</v>
      </c>
      <c r="I278" s="167"/>
      <c r="J278" s="168" t="n">
        <f aca="false">ROUND(I278*H278,2)</f>
        <v>0</v>
      </c>
      <c r="K278" s="164" t="s">
        <v>134</v>
      </c>
      <c r="L278" s="24"/>
      <c r="M278" s="169"/>
      <c r="N278" s="170" t="s">
        <v>40</v>
      </c>
      <c r="O278" s="61"/>
      <c r="P278" s="171" t="n">
        <f aca="false">O278*H278</f>
        <v>0</v>
      </c>
      <c r="Q278" s="171" t="n">
        <v>0</v>
      </c>
      <c r="R278" s="171" t="n">
        <f aca="false">Q278*H278</f>
        <v>0</v>
      </c>
      <c r="S278" s="171" t="n">
        <v>0</v>
      </c>
      <c r="T278" s="172" t="n">
        <f aca="false">S278*H278</f>
        <v>0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R278" s="173" t="s">
        <v>212</v>
      </c>
      <c r="AT278" s="173" t="s">
        <v>130</v>
      </c>
      <c r="AU278" s="173" t="s">
        <v>136</v>
      </c>
      <c r="AY278" s="4" t="s">
        <v>127</v>
      </c>
      <c r="BE278" s="174" t="n">
        <f aca="false">IF(N278="základní",J278,0)</f>
        <v>0</v>
      </c>
      <c r="BF278" s="174" t="n">
        <f aca="false">IF(N278="snížená",J278,0)</f>
        <v>0</v>
      </c>
      <c r="BG278" s="174" t="n">
        <f aca="false">IF(N278="zákl. přenesená",J278,0)</f>
        <v>0</v>
      </c>
      <c r="BH278" s="174" t="n">
        <f aca="false">IF(N278="sníž. přenesená",J278,0)</f>
        <v>0</v>
      </c>
      <c r="BI278" s="174" t="n">
        <f aca="false">IF(N278="nulová",J278,0)</f>
        <v>0</v>
      </c>
      <c r="BJ278" s="4" t="s">
        <v>136</v>
      </c>
      <c r="BK278" s="174" t="n">
        <f aca="false">ROUND(I278*H278,2)</f>
        <v>0</v>
      </c>
      <c r="BL278" s="4" t="s">
        <v>212</v>
      </c>
      <c r="BM278" s="173" t="s">
        <v>558</v>
      </c>
    </row>
    <row r="279" s="28" customFormat="true" ht="24.15" hidden="false" customHeight="true" outlineLevel="0" collapsed="false">
      <c r="A279" s="23"/>
      <c r="B279" s="161"/>
      <c r="C279" s="198" t="s">
        <v>559</v>
      </c>
      <c r="D279" s="198" t="s">
        <v>474</v>
      </c>
      <c r="E279" s="199" t="s">
        <v>560</v>
      </c>
      <c r="F279" s="200" t="s">
        <v>561</v>
      </c>
      <c r="G279" s="201" t="s">
        <v>190</v>
      </c>
      <c r="H279" s="202" t="n">
        <v>2</v>
      </c>
      <c r="I279" s="203"/>
      <c r="J279" s="204" t="n">
        <f aca="false">ROUND(I279*H279,2)</f>
        <v>0</v>
      </c>
      <c r="K279" s="164" t="s">
        <v>134</v>
      </c>
      <c r="L279" s="205"/>
      <c r="M279" s="206"/>
      <c r="N279" s="207" t="s">
        <v>40</v>
      </c>
      <c r="O279" s="61"/>
      <c r="P279" s="171" t="n">
        <f aca="false">O279*H279</f>
        <v>0</v>
      </c>
      <c r="Q279" s="171" t="n">
        <v>0.00014</v>
      </c>
      <c r="R279" s="171" t="n">
        <f aca="false">Q279*H279</f>
        <v>0.00028</v>
      </c>
      <c r="S279" s="171" t="n">
        <v>0</v>
      </c>
      <c r="T279" s="172" t="n">
        <f aca="false">S279*H279</f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73" t="s">
        <v>285</v>
      </c>
      <c r="AT279" s="173" t="s">
        <v>474</v>
      </c>
      <c r="AU279" s="173" t="s">
        <v>136</v>
      </c>
      <c r="AY279" s="4" t="s">
        <v>127</v>
      </c>
      <c r="BE279" s="174" t="n">
        <f aca="false">IF(N279="základní",J279,0)</f>
        <v>0</v>
      </c>
      <c r="BF279" s="174" t="n">
        <f aca="false">IF(N279="snížená",J279,0)</f>
        <v>0</v>
      </c>
      <c r="BG279" s="174" t="n">
        <f aca="false">IF(N279="zákl. přenesená",J279,0)</f>
        <v>0</v>
      </c>
      <c r="BH279" s="174" t="n">
        <f aca="false">IF(N279="sníž. přenesená",J279,0)</f>
        <v>0</v>
      </c>
      <c r="BI279" s="174" t="n">
        <f aca="false">IF(N279="nulová",J279,0)</f>
        <v>0</v>
      </c>
      <c r="BJ279" s="4" t="s">
        <v>136</v>
      </c>
      <c r="BK279" s="174" t="n">
        <f aca="false">ROUND(I279*H279,2)</f>
        <v>0</v>
      </c>
      <c r="BL279" s="4" t="s">
        <v>212</v>
      </c>
      <c r="BM279" s="173" t="s">
        <v>562</v>
      </c>
    </row>
    <row r="280" s="28" customFormat="true" ht="33" hidden="false" customHeight="true" outlineLevel="0" collapsed="false">
      <c r="A280" s="23"/>
      <c r="B280" s="161"/>
      <c r="C280" s="162" t="s">
        <v>563</v>
      </c>
      <c r="D280" s="162" t="s">
        <v>130</v>
      </c>
      <c r="E280" s="163" t="s">
        <v>564</v>
      </c>
      <c r="F280" s="164" t="s">
        <v>565</v>
      </c>
      <c r="G280" s="165" t="s">
        <v>190</v>
      </c>
      <c r="H280" s="166" t="n">
        <v>5</v>
      </c>
      <c r="I280" s="167"/>
      <c r="J280" s="168" t="n">
        <f aca="false">ROUND(I280*H280,2)</f>
        <v>0</v>
      </c>
      <c r="K280" s="164" t="s">
        <v>134</v>
      </c>
      <c r="L280" s="24"/>
      <c r="M280" s="169"/>
      <c r="N280" s="170" t="s">
        <v>40</v>
      </c>
      <c r="O280" s="61"/>
      <c r="P280" s="171" t="n">
        <f aca="false">O280*H280</f>
        <v>0</v>
      </c>
      <c r="Q280" s="171" t="n">
        <v>0</v>
      </c>
      <c r="R280" s="171" t="n">
        <f aca="false">Q280*H280</f>
        <v>0</v>
      </c>
      <c r="S280" s="171" t="n">
        <v>4.8E-005</v>
      </c>
      <c r="T280" s="172" t="n">
        <f aca="false">S280*H280</f>
        <v>0.00024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73" t="s">
        <v>212</v>
      </c>
      <c r="AT280" s="173" t="s">
        <v>130</v>
      </c>
      <c r="AU280" s="173" t="s">
        <v>136</v>
      </c>
      <c r="AY280" s="4" t="s">
        <v>127</v>
      </c>
      <c r="BE280" s="174" t="n">
        <f aca="false">IF(N280="základní",J280,0)</f>
        <v>0</v>
      </c>
      <c r="BF280" s="174" t="n">
        <f aca="false">IF(N280="snížená",J280,0)</f>
        <v>0</v>
      </c>
      <c r="BG280" s="174" t="n">
        <f aca="false">IF(N280="zákl. přenesená",J280,0)</f>
        <v>0</v>
      </c>
      <c r="BH280" s="174" t="n">
        <f aca="false">IF(N280="sníž. přenesená",J280,0)</f>
        <v>0</v>
      </c>
      <c r="BI280" s="174" t="n">
        <f aca="false">IF(N280="nulová",J280,0)</f>
        <v>0</v>
      </c>
      <c r="BJ280" s="4" t="s">
        <v>136</v>
      </c>
      <c r="BK280" s="174" t="n">
        <f aca="false">ROUND(I280*H280,2)</f>
        <v>0</v>
      </c>
      <c r="BL280" s="4" t="s">
        <v>212</v>
      </c>
      <c r="BM280" s="173" t="s">
        <v>566</v>
      </c>
    </row>
    <row r="281" s="28" customFormat="true" ht="24.15" hidden="false" customHeight="true" outlineLevel="0" collapsed="false">
      <c r="A281" s="23"/>
      <c r="B281" s="161"/>
      <c r="C281" s="162" t="s">
        <v>567</v>
      </c>
      <c r="D281" s="162" t="s">
        <v>130</v>
      </c>
      <c r="E281" s="163" t="s">
        <v>568</v>
      </c>
      <c r="F281" s="164" t="s">
        <v>569</v>
      </c>
      <c r="G281" s="165" t="s">
        <v>190</v>
      </c>
      <c r="H281" s="166" t="n">
        <v>2</v>
      </c>
      <c r="I281" s="167"/>
      <c r="J281" s="168" t="n">
        <f aca="false">ROUND(I281*H281,2)</f>
        <v>0</v>
      </c>
      <c r="K281" s="164" t="s">
        <v>134</v>
      </c>
      <c r="L281" s="24"/>
      <c r="M281" s="169"/>
      <c r="N281" s="170" t="s">
        <v>40</v>
      </c>
      <c r="O281" s="61"/>
      <c r="P281" s="171" t="n">
        <f aca="false">O281*H281</f>
        <v>0</v>
      </c>
      <c r="Q281" s="171" t="n">
        <v>0</v>
      </c>
      <c r="R281" s="171" t="n">
        <f aca="false">Q281*H281</f>
        <v>0</v>
      </c>
      <c r="S281" s="171" t="n">
        <v>0</v>
      </c>
      <c r="T281" s="172" t="n">
        <f aca="false">S281*H281</f>
        <v>0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R281" s="173" t="s">
        <v>212</v>
      </c>
      <c r="AT281" s="173" t="s">
        <v>130</v>
      </c>
      <c r="AU281" s="173" t="s">
        <v>136</v>
      </c>
      <c r="AY281" s="4" t="s">
        <v>127</v>
      </c>
      <c r="BE281" s="174" t="n">
        <f aca="false">IF(N281="základní",J281,0)</f>
        <v>0</v>
      </c>
      <c r="BF281" s="174" t="n">
        <f aca="false">IF(N281="snížená",J281,0)</f>
        <v>0</v>
      </c>
      <c r="BG281" s="174" t="n">
        <f aca="false">IF(N281="zákl. přenesená",J281,0)</f>
        <v>0</v>
      </c>
      <c r="BH281" s="174" t="n">
        <f aca="false">IF(N281="sníž. přenesená",J281,0)</f>
        <v>0</v>
      </c>
      <c r="BI281" s="174" t="n">
        <f aca="false">IF(N281="nulová",J281,0)</f>
        <v>0</v>
      </c>
      <c r="BJ281" s="4" t="s">
        <v>136</v>
      </c>
      <c r="BK281" s="174" t="n">
        <f aca="false">ROUND(I281*H281,2)</f>
        <v>0</v>
      </c>
      <c r="BL281" s="4" t="s">
        <v>212</v>
      </c>
      <c r="BM281" s="173" t="s">
        <v>570</v>
      </c>
    </row>
    <row r="282" s="28" customFormat="true" ht="24.15" hidden="false" customHeight="true" outlineLevel="0" collapsed="false">
      <c r="A282" s="23"/>
      <c r="B282" s="161"/>
      <c r="C282" s="198" t="s">
        <v>571</v>
      </c>
      <c r="D282" s="198" t="s">
        <v>474</v>
      </c>
      <c r="E282" s="199" t="s">
        <v>572</v>
      </c>
      <c r="F282" s="200" t="s">
        <v>573</v>
      </c>
      <c r="G282" s="201" t="s">
        <v>190</v>
      </c>
      <c r="H282" s="202" t="n">
        <v>2</v>
      </c>
      <c r="I282" s="203"/>
      <c r="J282" s="204" t="n">
        <f aca="false">ROUND(I282*H282,2)</f>
        <v>0</v>
      </c>
      <c r="K282" s="164" t="s">
        <v>134</v>
      </c>
      <c r="L282" s="205"/>
      <c r="M282" s="206"/>
      <c r="N282" s="207" t="s">
        <v>40</v>
      </c>
      <c r="O282" s="61"/>
      <c r="P282" s="171" t="n">
        <f aca="false">O282*H282</f>
        <v>0</v>
      </c>
      <c r="Q282" s="171" t="n">
        <v>6E-005</v>
      </c>
      <c r="R282" s="171" t="n">
        <f aca="false">Q282*H282</f>
        <v>0.00012</v>
      </c>
      <c r="S282" s="171" t="n">
        <v>0</v>
      </c>
      <c r="T282" s="172" t="n">
        <f aca="false">S282*H282</f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3" t="s">
        <v>285</v>
      </c>
      <c r="AT282" s="173" t="s">
        <v>474</v>
      </c>
      <c r="AU282" s="173" t="s">
        <v>136</v>
      </c>
      <c r="AY282" s="4" t="s">
        <v>127</v>
      </c>
      <c r="BE282" s="174" t="n">
        <f aca="false">IF(N282="základní",J282,0)</f>
        <v>0</v>
      </c>
      <c r="BF282" s="174" t="n">
        <f aca="false">IF(N282="snížená",J282,0)</f>
        <v>0</v>
      </c>
      <c r="BG282" s="174" t="n">
        <f aca="false">IF(N282="zákl. přenesená",J282,0)</f>
        <v>0</v>
      </c>
      <c r="BH282" s="174" t="n">
        <f aca="false">IF(N282="sníž. přenesená",J282,0)</f>
        <v>0</v>
      </c>
      <c r="BI282" s="174" t="n">
        <f aca="false">IF(N282="nulová",J282,0)</f>
        <v>0</v>
      </c>
      <c r="BJ282" s="4" t="s">
        <v>136</v>
      </c>
      <c r="BK282" s="174" t="n">
        <f aca="false">ROUND(I282*H282,2)</f>
        <v>0</v>
      </c>
      <c r="BL282" s="4" t="s">
        <v>212</v>
      </c>
      <c r="BM282" s="173" t="s">
        <v>574</v>
      </c>
    </row>
    <row r="283" s="28" customFormat="true" ht="33" hidden="false" customHeight="true" outlineLevel="0" collapsed="false">
      <c r="A283" s="23"/>
      <c r="B283" s="161"/>
      <c r="C283" s="162" t="s">
        <v>575</v>
      </c>
      <c r="D283" s="162" t="s">
        <v>130</v>
      </c>
      <c r="E283" s="163" t="s">
        <v>576</v>
      </c>
      <c r="F283" s="164" t="s">
        <v>577</v>
      </c>
      <c r="G283" s="165" t="s">
        <v>190</v>
      </c>
      <c r="H283" s="166" t="n">
        <v>8</v>
      </c>
      <c r="I283" s="167"/>
      <c r="J283" s="168" t="n">
        <f aca="false">ROUND(I283*H283,2)</f>
        <v>0</v>
      </c>
      <c r="K283" s="164" t="s">
        <v>134</v>
      </c>
      <c r="L283" s="24"/>
      <c r="M283" s="169"/>
      <c r="N283" s="170" t="s">
        <v>40</v>
      </c>
      <c r="O283" s="61"/>
      <c r="P283" s="171" t="n">
        <f aca="false">O283*H283</f>
        <v>0</v>
      </c>
      <c r="Q283" s="171" t="n">
        <v>0</v>
      </c>
      <c r="R283" s="171" t="n">
        <f aca="false">Q283*H283</f>
        <v>0</v>
      </c>
      <c r="S283" s="171" t="n">
        <v>0</v>
      </c>
      <c r="T283" s="172" t="n">
        <f aca="false">S283*H283</f>
        <v>0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73" t="s">
        <v>212</v>
      </c>
      <c r="AT283" s="173" t="s">
        <v>130</v>
      </c>
      <c r="AU283" s="173" t="s">
        <v>136</v>
      </c>
      <c r="AY283" s="4" t="s">
        <v>127</v>
      </c>
      <c r="BE283" s="174" t="n">
        <f aca="false">IF(N283="základní",J283,0)</f>
        <v>0</v>
      </c>
      <c r="BF283" s="174" t="n">
        <f aca="false">IF(N283="snížená",J283,0)</f>
        <v>0</v>
      </c>
      <c r="BG283" s="174" t="n">
        <f aca="false">IF(N283="zákl. přenesená",J283,0)</f>
        <v>0</v>
      </c>
      <c r="BH283" s="174" t="n">
        <f aca="false">IF(N283="sníž. přenesená",J283,0)</f>
        <v>0</v>
      </c>
      <c r="BI283" s="174" t="n">
        <f aca="false">IF(N283="nulová",J283,0)</f>
        <v>0</v>
      </c>
      <c r="BJ283" s="4" t="s">
        <v>136</v>
      </c>
      <c r="BK283" s="174" t="n">
        <f aca="false">ROUND(I283*H283,2)</f>
        <v>0</v>
      </c>
      <c r="BL283" s="4" t="s">
        <v>212</v>
      </c>
      <c r="BM283" s="173" t="s">
        <v>578</v>
      </c>
    </row>
    <row r="284" s="28" customFormat="true" ht="16.5" hidden="false" customHeight="true" outlineLevel="0" collapsed="false">
      <c r="A284" s="23"/>
      <c r="B284" s="161"/>
      <c r="C284" s="198" t="s">
        <v>579</v>
      </c>
      <c r="D284" s="198" t="s">
        <v>474</v>
      </c>
      <c r="E284" s="199" t="s">
        <v>580</v>
      </c>
      <c r="F284" s="200" t="s">
        <v>581</v>
      </c>
      <c r="G284" s="201" t="s">
        <v>190</v>
      </c>
      <c r="H284" s="202" t="n">
        <v>8</v>
      </c>
      <c r="I284" s="203"/>
      <c r="J284" s="204" t="n">
        <f aca="false">ROUND(I284*H284,2)</f>
        <v>0</v>
      </c>
      <c r="K284" s="164" t="s">
        <v>134</v>
      </c>
      <c r="L284" s="205"/>
      <c r="M284" s="206"/>
      <c r="N284" s="207" t="s">
        <v>40</v>
      </c>
      <c r="O284" s="61"/>
      <c r="P284" s="171" t="n">
        <f aca="false">O284*H284</f>
        <v>0</v>
      </c>
      <c r="Q284" s="171" t="n">
        <v>0.0001</v>
      </c>
      <c r="R284" s="171" t="n">
        <f aca="false">Q284*H284</f>
        <v>0.0008</v>
      </c>
      <c r="S284" s="171" t="n">
        <v>0</v>
      </c>
      <c r="T284" s="172" t="n">
        <f aca="false">S284*H284</f>
        <v>0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R284" s="173" t="s">
        <v>285</v>
      </c>
      <c r="AT284" s="173" t="s">
        <v>474</v>
      </c>
      <c r="AU284" s="173" t="s">
        <v>136</v>
      </c>
      <c r="AY284" s="4" t="s">
        <v>127</v>
      </c>
      <c r="BE284" s="174" t="n">
        <f aca="false">IF(N284="základní",J284,0)</f>
        <v>0</v>
      </c>
      <c r="BF284" s="174" t="n">
        <f aca="false">IF(N284="snížená",J284,0)</f>
        <v>0</v>
      </c>
      <c r="BG284" s="174" t="n">
        <f aca="false">IF(N284="zákl. přenesená",J284,0)</f>
        <v>0</v>
      </c>
      <c r="BH284" s="174" t="n">
        <f aca="false">IF(N284="sníž. přenesená",J284,0)</f>
        <v>0</v>
      </c>
      <c r="BI284" s="174" t="n">
        <f aca="false">IF(N284="nulová",J284,0)</f>
        <v>0</v>
      </c>
      <c r="BJ284" s="4" t="s">
        <v>136</v>
      </c>
      <c r="BK284" s="174" t="n">
        <f aca="false">ROUND(I284*H284,2)</f>
        <v>0</v>
      </c>
      <c r="BL284" s="4" t="s">
        <v>212</v>
      </c>
      <c r="BM284" s="173" t="s">
        <v>582</v>
      </c>
    </row>
    <row r="285" s="28" customFormat="true" ht="37.8" hidden="false" customHeight="true" outlineLevel="0" collapsed="false">
      <c r="A285" s="23"/>
      <c r="B285" s="161"/>
      <c r="C285" s="162" t="s">
        <v>583</v>
      </c>
      <c r="D285" s="162" t="s">
        <v>130</v>
      </c>
      <c r="E285" s="163" t="s">
        <v>584</v>
      </c>
      <c r="F285" s="164" t="s">
        <v>585</v>
      </c>
      <c r="G285" s="165" t="s">
        <v>190</v>
      </c>
      <c r="H285" s="166" t="n">
        <v>10</v>
      </c>
      <c r="I285" s="167"/>
      <c r="J285" s="168" t="n">
        <f aca="false">ROUND(I285*H285,2)</f>
        <v>0</v>
      </c>
      <c r="K285" s="164" t="s">
        <v>134</v>
      </c>
      <c r="L285" s="24"/>
      <c r="M285" s="169"/>
      <c r="N285" s="170" t="s">
        <v>40</v>
      </c>
      <c r="O285" s="61"/>
      <c r="P285" s="171" t="n">
        <f aca="false">O285*H285</f>
        <v>0</v>
      </c>
      <c r="Q285" s="171" t="n">
        <v>0</v>
      </c>
      <c r="R285" s="171" t="n">
        <f aca="false">Q285*H285</f>
        <v>0</v>
      </c>
      <c r="S285" s="171" t="n">
        <v>4.8E-005</v>
      </c>
      <c r="T285" s="172" t="n">
        <f aca="false">S285*H285</f>
        <v>0.00048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73" t="s">
        <v>212</v>
      </c>
      <c r="AT285" s="173" t="s">
        <v>130</v>
      </c>
      <c r="AU285" s="173" t="s">
        <v>136</v>
      </c>
      <c r="AY285" s="4" t="s">
        <v>127</v>
      </c>
      <c r="BE285" s="174" t="n">
        <f aca="false">IF(N285="základní",J285,0)</f>
        <v>0</v>
      </c>
      <c r="BF285" s="174" t="n">
        <f aca="false">IF(N285="snížená",J285,0)</f>
        <v>0</v>
      </c>
      <c r="BG285" s="174" t="n">
        <f aca="false">IF(N285="zákl. přenesená",J285,0)</f>
        <v>0</v>
      </c>
      <c r="BH285" s="174" t="n">
        <f aca="false">IF(N285="sníž. přenesená",J285,0)</f>
        <v>0</v>
      </c>
      <c r="BI285" s="174" t="n">
        <f aca="false">IF(N285="nulová",J285,0)</f>
        <v>0</v>
      </c>
      <c r="BJ285" s="4" t="s">
        <v>136</v>
      </c>
      <c r="BK285" s="174" t="n">
        <f aca="false">ROUND(I285*H285,2)</f>
        <v>0</v>
      </c>
      <c r="BL285" s="4" t="s">
        <v>212</v>
      </c>
      <c r="BM285" s="173" t="s">
        <v>586</v>
      </c>
    </row>
    <row r="286" s="28" customFormat="true" ht="24.15" hidden="false" customHeight="true" outlineLevel="0" collapsed="false">
      <c r="A286" s="23"/>
      <c r="B286" s="161"/>
      <c r="C286" s="162" t="s">
        <v>587</v>
      </c>
      <c r="D286" s="162" t="s">
        <v>130</v>
      </c>
      <c r="E286" s="163" t="s">
        <v>588</v>
      </c>
      <c r="F286" s="164" t="s">
        <v>589</v>
      </c>
      <c r="G286" s="165" t="s">
        <v>190</v>
      </c>
      <c r="H286" s="166" t="n">
        <v>6</v>
      </c>
      <c r="I286" s="167"/>
      <c r="J286" s="168" t="n">
        <f aca="false">ROUND(I286*H286,2)</f>
        <v>0</v>
      </c>
      <c r="K286" s="164" t="s">
        <v>134</v>
      </c>
      <c r="L286" s="24"/>
      <c r="M286" s="169"/>
      <c r="N286" s="170" t="s">
        <v>40</v>
      </c>
      <c r="O286" s="61"/>
      <c r="P286" s="171" t="n">
        <f aca="false">O286*H286</f>
        <v>0</v>
      </c>
      <c r="Q286" s="171" t="n">
        <v>0</v>
      </c>
      <c r="R286" s="171" t="n">
        <f aca="false">Q286*H286</f>
        <v>0</v>
      </c>
      <c r="S286" s="171" t="n">
        <v>0</v>
      </c>
      <c r="T286" s="172" t="n">
        <f aca="false">S286*H286</f>
        <v>0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73" t="s">
        <v>212</v>
      </c>
      <c r="AT286" s="173" t="s">
        <v>130</v>
      </c>
      <c r="AU286" s="173" t="s">
        <v>136</v>
      </c>
      <c r="AY286" s="4" t="s">
        <v>127</v>
      </c>
      <c r="BE286" s="174" t="n">
        <f aca="false">IF(N286="základní",J286,0)</f>
        <v>0</v>
      </c>
      <c r="BF286" s="174" t="n">
        <f aca="false">IF(N286="snížená",J286,0)</f>
        <v>0</v>
      </c>
      <c r="BG286" s="174" t="n">
        <f aca="false">IF(N286="zákl. přenesená",J286,0)</f>
        <v>0</v>
      </c>
      <c r="BH286" s="174" t="n">
        <f aca="false">IF(N286="sníž. přenesená",J286,0)</f>
        <v>0</v>
      </c>
      <c r="BI286" s="174" t="n">
        <f aca="false">IF(N286="nulová",J286,0)</f>
        <v>0</v>
      </c>
      <c r="BJ286" s="4" t="s">
        <v>136</v>
      </c>
      <c r="BK286" s="174" t="n">
        <f aca="false">ROUND(I286*H286,2)</f>
        <v>0</v>
      </c>
      <c r="BL286" s="4" t="s">
        <v>212</v>
      </c>
      <c r="BM286" s="173" t="s">
        <v>590</v>
      </c>
    </row>
    <row r="287" s="175" customFormat="true" ht="12.8" hidden="false" customHeight="false" outlineLevel="0" collapsed="false">
      <c r="B287" s="176"/>
      <c r="D287" s="177" t="s">
        <v>138</v>
      </c>
      <c r="E287" s="178"/>
      <c r="F287" s="179" t="s">
        <v>591</v>
      </c>
      <c r="H287" s="180" t="n">
        <v>2</v>
      </c>
      <c r="I287" s="181"/>
      <c r="L287" s="176"/>
      <c r="M287" s="182"/>
      <c r="N287" s="183"/>
      <c r="O287" s="183"/>
      <c r="P287" s="183"/>
      <c r="Q287" s="183"/>
      <c r="R287" s="183"/>
      <c r="S287" s="183"/>
      <c r="T287" s="184"/>
      <c r="AT287" s="178" t="s">
        <v>138</v>
      </c>
      <c r="AU287" s="178" t="s">
        <v>136</v>
      </c>
      <c r="AV287" s="175" t="s">
        <v>136</v>
      </c>
      <c r="AW287" s="175" t="s">
        <v>31</v>
      </c>
      <c r="AX287" s="175" t="s">
        <v>74</v>
      </c>
      <c r="AY287" s="178" t="s">
        <v>127</v>
      </c>
    </row>
    <row r="288" s="175" customFormat="true" ht="12.8" hidden="false" customHeight="false" outlineLevel="0" collapsed="false">
      <c r="B288" s="176"/>
      <c r="D288" s="177" t="s">
        <v>138</v>
      </c>
      <c r="E288" s="178"/>
      <c r="F288" s="179" t="s">
        <v>592</v>
      </c>
      <c r="H288" s="180" t="n">
        <v>4</v>
      </c>
      <c r="I288" s="181"/>
      <c r="L288" s="176"/>
      <c r="M288" s="182"/>
      <c r="N288" s="183"/>
      <c r="O288" s="183"/>
      <c r="P288" s="183"/>
      <c r="Q288" s="183"/>
      <c r="R288" s="183"/>
      <c r="S288" s="183"/>
      <c r="T288" s="184"/>
      <c r="AT288" s="178" t="s">
        <v>138</v>
      </c>
      <c r="AU288" s="178" t="s">
        <v>136</v>
      </c>
      <c r="AV288" s="175" t="s">
        <v>136</v>
      </c>
      <c r="AW288" s="175" t="s">
        <v>31</v>
      </c>
      <c r="AX288" s="175" t="s">
        <v>74</v>
      </c>
      <c r="AY288" s="178" t="s">
        <v>127</v>
      </c>
    </row>
    <row r="289" s="185" customFormat="true" ht="12.8" hidden="false" customHeight="false" outlineLevel="0" collapsed="false">
      <c r="B289" s="186"/>
      <c r="D289" s="177" t="s">
        <v>138</v>
      </c>
      <c r="E289" s="187"/>
      <c r="F289" s="188" t="s">
        <v>156</v>
      </c>
      <c r="H289" s="189" t="n">
        <v>6</v>
      </c>
      <c r="I289" s="190"/>
      <c r="L289" s="186"/>
      <c r="M289" s="191"/>
      <c r="N289" s="192"/>
      <c r="O289" s="192"/>
      <c r="P289" s="192"/>
      <c r="Q289" s="192"/>
      <c r="R289" s="192"/>
      <c r="S289" s="192"/>
      <c r="T289" s="193"/>
      <c r="AT289" s="187" t="s">
        <v>138</v>
      </c>
      <c r="AU289" s="187" t="s">
        <v>136</v>
      </c>
      <c r="AV289" s="185" t="s">
        <v>135</v>
      </c>
      <c r="AW289" s="185" t="s">
        <v>31</v>
      </c>
      <c r="AX289" s="185" t="s">
        <v>79</v>
      </c>
      <c r="AY289" s="187" t="s">
        <v>127</v>
      </c>
    </row>
    <row r="290" s="28" customFormat="true" ht="37.8" hidden="false" customHeight="true" outlineLevel="0" collapsed="false">
      <c r="A290" s="23"/>
      <c r="B290" s="161"/>
      <c r="C290" s="198" t="s">
        <v>593</v>
      </c>
      <c r="D290" s="198" t="s">
        <v>474</v>
      </c>
      <c r="E290" s="199" t="s">
        <v>594</v>
      </c>
      <c r="F290" s="200" t="s">
        <v>595</v>
      </c>
      <c r="G290" s="201" t="s">
        <v>190</v>
      </c>
      <c r="H290" s="202" t="n">
        <v>2</v>
      </c>
      <c r="I290" s="203"/>
      <c r="J290" s="204" t="n">
        <f aca="false">ROUND(I290*H290,2)</f>
        <v>0</v>
      </c>
      <c r="K290" s="200"/>
      <c r="L290" s="205"/>
      <c r="M290" s="206"/>
      <c r="N290" s="207" t="s">
        <v>40</v>
      </c>
      <c r="O290" s="61"/>
      <c r="P290" s="171" t="n">
        <f aca="false">O290*H290</f>
        <v>0</v>
      </c>
      <c r="Q290" s="171" t="n">
        <v>0.0008</v>
      </c>
      <c r="R290" s="171" t="n">
        <f aca="false">Q290*H290</f>
        <v>0.0016</v>
      </c>
      <c r="S290" s="171" t="n">
        <v>0</v>
      </c>
      <c r="T290" s="172" t="n">
        <f aca="false">S290*H290</f>
        <v>0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R290" s="173" t="s">
        <v>285</v>
      </c>
      <c r="AT290" s="173" t="s">
        <v>474</v>
      </c>
      <c r="AU290" s="173" t="s">
        <v>136</v>
      </c>
      <c r="AY290" s="4" t="s">
        <v>127</v>
      </c>
      <c r="BE290" s="174" t="n">
        <f aca="false">IF(N290="základní",J290,0)</f>
        <v>0</v>
      </c>
      <c r="BF290" s="174" t="n">
        <f aca="false">IF(N290="snížená",J290,0)</f>
        <v>0</v>
      </c>
      <c r="BG290" s="174" t="n">
        <f aca="false">IF(N290="zákl. přenesená",J290,0)</f>
        <v>0</v>
      </c>
      <c r="BH290" s="174" t="n">
        <f aca="false">IF(N290="sníž. přenesená",J290,0)</f>
        <v>0</v>
      </c>
      <c r="BI290" s="174" t="n">
        <f aca="false">IF(N290="nulová",J290,0)</f>
        <v>0</v>
      </c>
      <c r="BJ290" s="4" t="s">
        <v>136</v>
      </c>
      <c r="BK290" s="174" t="n">
        <f aca="false">ROUND(I290*H290,2)</f>
        <v>0</v>
      </c>
      <c r="BL290" s="4" t="s">
        <v>212</v>
      </c>
      <c r="BM290" s="173" t="s">
        <v>596</v>
      </c>
    </row>
    <row r="291" s="28" customFormat="true" ht="37.8" hidden="false" customHeight="true" outlineLevel="0" collapsed="false">
      <c r="A291" s="23"/>
      <c r="B291" s="161"/>
      <c r="C291" s="162" t="s">
        <v>597</v>
      </c>
      <c r="D291" s="162" t="s">
        <v>130</v>
      </c>
      <c r="E291" s="163" t="s">
        <v>598</v>
      </c>
      <c r="F291" s="164" t="s">
        <v>599</v>
      </c>
      <c r="G291" s="165" t="s">
        <v>190</v>
      </c>
      <c r="H291" s="166" t="n">
        <v>2</v>
      </c>
      <c r="I291" s="167"/>
      <c r="J291" s="168" t="n">
        <f aca="false">ROUND(I291*H291,2)</f>
        <v>0</v>
      </c>
      <c r="K291" s="164" t="s">
        <v>134</v>
      </c>
      <c r="L291" s="24"/>
      <c r="M291" s="169"/>
      <c r="N291" s="170" t="s">
        <v>40</v>
      </c>
      <c r="O291" s="61"/>
      <c r="P291" s="171" t="n">
        <f aca="false">O291*H291</f>
        <v>0</v>
      </c>
      <c r="Q291" s="171" t="n">
        <v>0</v>
      </c>
      <c r="R291" s="171" t="n">
        <f aca="false">Q291*H291</f>
        <v>0</v>
      </c>
      <c r="S291" s="171" t="n">
        <v>0.0008</v>
      </c>
      <c r="T291" s="172" t="n">
        <f aca="false">S291*H291</f>
        <v>0.0016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73" t="s">
        <v>212</v>
      </c>
      <c r="AT291" s="173" t="s">
        <v>130</v>
      </c>
      <c r="AU291" s="173" t="s">
        <v>136</v>
      </c>
      <c r="AY291" s="4" t="s">
        <v>127</v>
      </c>
      <c r="BE291" s="174" t="n">
        <f aca="false">IF(N291="základní",J291,0)</f>
        <v>0</v>
      </c>
      <c r="BF291" s="174" t="n">
        <f aca="false">IF(N291="snížená",J291,0)</f>
        <v>0</v>
      </c>
      <c r="BG291" s="174" t="n">
        <f aca="false">IF(N291="zákl. přenesená",J291,0)</f>
        <v>0</v>
      </c>
      <c r="BH291" s="174" t="n">
        <f aca="false">IF(N291="sníž. přenesená",J291,0)</f>
        <v>0</v>
      </c>
      <c r="BI291" s="174" t="n">
        <f aca="false">IF(N291="nulová",J291,0)</f>
        <v>0</v>
      </c>
      <c r="BJ291" s="4" t="s">
        <v>136</v>
      </c>
      <c r="BK291" s="174" t="n">
        <f aca="false">ROUND(I291*H291,2)</f>
        <v>0</v>
      </c>
      <c r="BL291" s="4" t="s">
        <v>212</v>
      </c>
      <c r="BM291" s="173" t="s">
        <v>600</v>
      </c>
    </row>
    <row r="292" s="28" customFormat="true" ht="37.8" hidden="false" customHeight="true" outlineLevel="0" collapsed="false">
      <c r="A292" s="23"/>
      <c r="B292" s="161"/>
      <c r="C292" s="162" t="s">
        <v>601</v>
      </c>
      <c r="D292" s="162" t="s">
        <v>130</v>
      </c>
      <c r="E292" s="163" t="s">
        <v>602</v>
      </c>
      <c r="F292" s="164" t="s">
        <v>603</v>
      </c>
      <c r="G292" s="165" t="s">
        <v>190</v>
      </c>
      <c r="H292" s="166" t="n">
        <v>4</v>
      </c>
      <c r="I292" s="167"/>
      <c r="J292" s="168" t="n">
        <f aca="false">ROUND(I292*H292,2)</f>
        <v>0</v>
      </c>
      <c r="K292" s="164" t="s">
        <v>134</v>
      </c>
      <c r="L292" s="24"/>
      <c r="M292" s="169"/>
      <c r="N292" s="170" t="s">
        <v>40</v>
      </c>
      <c r="O292" s="61"/>
      <c r="P292" s="171" t="n">
        <f aca="false">O292*H292</f>
        <v>0</v>
      </c>
      <c r="Q292" s="171" t="n">
        <v>0</v>
      </c>
      <c r="R292" s="171" t="n">
        <f aca="false">Q292*H292</f>
        <v>0</v>
      </c>
      <c r="S292" s="171" t="n">
        <v>0</v>
      </c>
      <c r="T292" s="172" t="n">
        <f aca="false">S292*H292</f>
        <v>0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73" t="s">
        <v>212</v>
      </c>
      <c r="AT292" s="173" t="s">
        <v>130</v>
      </c>
      <c r="AU292" s="173" t="s">
        <v>136</v>
      </c>
      <c r="AY292" s="4" t="s">
        <v>127</v>
      </c>
      <c r="BE292" s="174" t="n">
        <f aca="false">IF(N292="základní",J292,0)</f>
        <v>0</v>
      </c>
      <c r="BF292" s="174" t="n">
        <f aca="false">IF(N292="snížená",J292,0)</f>
        <v>0</v>
      </c>
      <c r="BG292" s="174" t="n">
        <f aca="false">IF(N292="zákl. přenesená",J292,0)</f>
        <v>0</v>
      </c>
      <c r="BH292" s="174" t="n">
        <f aca="false">IF(N292="sníž. přenesená",J292,0)</f>
        <v>0</v>
      </c>
      <c r="BI292" s="174" t="n">
        <f aca="false">IF(N292="nulová",J292,0)</f>
        <v>0</v>
      </c>
      <c r="BJ292" s="4" t="s">
        <v>136</v>
      </c>
      <c r="BK292" s="174" t="n">
        <f aca="false">ROUND(I292*H292,2)</f>
        <v>0</v>
      </c>
      <c r="BL292" s="4" t="s">
        <v>212</v>
      </c>
      <c r="BM292" s="173" t="s">
        <v>604</v>
      </c>
    </row>
    <row r="293" s="28" customFormat="true" ht="24.15" hidden="false" customHeight="true" outlineLevel="0" collapsed="false">
      <c r="A293" s="23"/>
      <c r="B293" s="161"/>
      <c r="C293" s="162" t="s">
        <v>605</v>
      </c>
      <c r="D293" s="162" t="s">
        <v>130</v>
      </c>
      <c r="E293" s="163" t="s">
        <v>606</v>
      </c>
      <c r="F293" s="164" t="s">
        <v>607</v>
      </c>
      <c r="G293" s="165" t="s">
        <v>190</v>
      </c>
      <c r="H293" s="166" t="n">
        <v>1</v>
      </c>
      <c r="I293" s="167"/>
      <c r="J293" s="168" t="n">
        <f aca="false">ROUND(I293*H293,2)</f>
        <v>0</v>
      </c>
      <c r="K293" s="164" t="s">
        <v>134</v>
      </c>
      <c r="L293" s="24"/>
      <c r="M293" s="169"/>
      <c r="N293" s="170" t="s">
        <v>40</v>
      </c>
      <c r="O293" s="61"/>
      <c r="P293" s="171" t="n">
        <f aca="false">O293*H293</f>
        <v>0</v>
      </c>
      <c r="Q293" s="171" t="n">
        <v>0</v>
      </c>
      <c r="R293" s="171" t="n">
        <f aca="false">Q293*H293</f>
        <v>0</v>
      </c>
      <c r="S293" s="171" t="n">
        <v>0</v>
      </c>
      <c r="T293" s="172" t="n">
        <f aca="false"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73" t="s">
        <v>212</v>
      </c>
      <c r="AT293" s="173" t="s">
        <v>130</v>
      </c>
      <c r="AU293" s="173" t="s">
        <v>136</v>
      </c>
      <c r="AY293" s="4" t="s">
        <v>127</v>
      </c>
      <c r="BE293" s="174" t="n">
        <f aca="false">IF(N293="základní",J293,0)</f>
        <v>0</v>
      </c>
      <c r="BF293" s="174" t="n">
        <f aca="false">IF(N293="snížená",J293,0)</f>
        <v>0</v>
      </c>
      <c r="BG293" s="174" t="n">
        <f aca="false">IF(N293="zákl. přenesená",J293,0)</f>
        <v>0</v>
      </c>
      <c r="BH293" s="174" t="n">
        <f aca="false">IF(N293="sníž. přenesená",J293,0)</f>
        <v>0</v>
      </c>
      <c r="BI293" s="174" t="n">
        <f aca="false">IF(N293="nulová",J293,0)</f>
        <v>0</v>
      </c>
      <c r="BJ293" s="4" t="s">
        <v>136</v>
      </c>
      <c r="BK293" s="174" t="n">
        <f aca="false">ROUND(I293*H293,2)</f>
        <v>0</v>
      </c>
      <c r="BL293" s="4" t="s">
        <v>212</v>
      </c>
      <c r="BM293" s="173" t="s">
        <v>608</v>
      </c>
    </row>
    <row r="294" s="28" customFormat="true" ht="21.75" hidden="false" customHeight="true" outlineLevel="0" collapsed="false">
      <c r="A294" s="23"/>
      <c r="B294" s="161"/>
      <c r="C294" s="162" t="s">
        <v>609</v>
      </c>
      <c r="D294" s="162" t="s">
        <v>130</v>
      </c>
      <c r="E294" s="163" t="s">
        <v>610</v>
      </c>
      <c r="F294" s="164" t="s">
        <v>611</v>
      </c>
      <c r="G294" s="165" t="s">
        <v>190</v>
      </c>
      <c r="H294" s="166" t="n">
        <v>1</v>
      </c>
      <c r="I294" s="167"/>
      <c r="J294" s="168" t="n">
        <f aca="false">ROUND(I294*H294,2)</f>
        <v>0</v>
      </c>
      <c r="K294" s="164" t="s">
        <v>134</v>
      </c>
      <c r="L294" s="24"/>
      <c r="M294" s="169"/>
      <c r="N294" s="170" t="s">
        <v>40</v>
      </c>
      <c r="O294" s="61"/>
      <c r="P294" s="171" t="n">
        <f aca="false">O294*H294</f>
        <v>0</v>
      </c>
      <c r="Q294" s="171" t="n">
        <v>0</v>
      </c>
      <c r="R294" s="171" t="n">
        <f aca="false">Q294*H294</f>
        <v>0</v>
      </c>
      <c r="S294" s="171" t="n">
        <v>0</v>
      </c>
      <c r="T294" s="172" t="n">
        <f aca="false">S294*H294</f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73" t="s">
        <v>212</v>
      </c>
      <c r="AT294" s="173" t="s">
        <v>130</v>
      </c>
      <c r="AU294" s="173" t="s">
        <v>136</v>
      </c>
      <c r="AY294" s="4" t="s">
        <v>127</v>
      </c>
      <c r="BE294" s="174" t="n">
        <f aca="false">IF(N294="základní",J294,0)</f>
        <v>0</v>
      </c>
      <c r="BF294" s="174" t="n">
        <f aca="false">IF(N294="snížená",J294,0)</f>
        <v>0</v>
      </c>
      <c r="BG294" s="174" t="n">
        <f aca="false">IF(N294="zákl. přenesená",J294,0)</f>
        <v>0</v>
      </c>
      <c r="BH294" s="174" t="n">
        <f aca="false">IF(N294="sníž. přenesená",J294,0)</f>
        <v>0</v>
      </c>
      <c r="BI294" s="174" t="n">
        <f aca="false">IF(N294="nulová",J294,0)</f>
        <v>0</v>
      </c>
      <c r="BJ294" s="4" t="s">
        <v>136</v>
      </c>
      <c r="BK294" s="174" t="n">
        <f aca="false">ROUND(I294*H294,2)</f>
        <v>0</v>
      </c>
      <c r="BL294" s="4" t="s">
        <v>212</v>
      </c>
      <c r="BM294" s="173" t="s">
        <v>612</v>
      </c>
    </row>
    <row r="295" s="28" customFormat="true" ht="21.75" hidden="false" customHeight="true" outlineLevel="0" collapsed="false">
      <c r="A295" s="23"/>
      <c r="B295" s="161"/>
      <c r="C295" s="162" t="s">
        <v>613</v>
      </c>
      <c r="D295" s="162" t="s">
        <v>130</v>
      </c>
      <c r="E295" s="163" t="s">
        <v>614</v>
      </c>
      <c r="F295" s="164" t="s">
        <v>615</v>
      </c>
      <c r="G295" s="165" t="s">
        <v>190</v>
      </c>
      <c r="H295" s="166" t="n">
        <v>1</v>
      </c>
      <c r="I295" s="167"/>
      <c r="J295" s="168" t="n">
        <f aca="false">ROUND(I295*H295,2)</f>
        <v>0</v>
      </c>
      <c r="K295" s="164"/>
      <c r="L295" s="24"/>
      <c r="M295" s="169"/>
      <c r="N295" s="170" t="s">
        <v>40</v>
      </c>
      <c r="O295" s="61"/>
      <c r="P295" s="171" t="n">
        <f aca="false">O295*H295</f>
        <v>0</v>
      </c>
      <c r="Q295" s="171" t="n">
        <v>0</v>
      </c>
      <c r="R295" s="171" t="n">
        <f aca="false">Q295*H295</f>
        <v>0</v>
      </c>
      <c r="S295" s="171" t="n">
        <v>0</v>
      </c>
      <c r="T295" s="172" t="n">
        <f aca="false">S295*H295</f>
        <v>0</v>
      </c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R295" s="173" t="s">
        <v>212</v>
      </c>
      <c r="AT295" s="173" t="s">
        <v>130</v>
      </c>
      <c r="AU295" s="173" t="s">
        <v>136</v>
      </c>
      <c r="AY295" s="4" t="s">
        <v>127</v>
      </c>
      <c r="BE295" s="174" t="n">
        <f aca="false">IF(N295="základní",J295,0)</f>
        <v>0</v>
      </c>
      <c r="BF295" s="174" t="n">
        <f aca="false">IF(N295="snížená",J295,0)</f>
        <v>0</v>
      </c>
      <c r="BG295" s="174" t="n">
        <f aca="false">IF(N295="zákl. přenesená",J295,0)</f>
        <v>0</v>
      </c>
      <c r="BH295" s="174" t="n">
        <f aca="false">IF(N295="sníž. přenesená",J295,0)</f>
        <v>0</v>
      </c>
      <c r="BI295" s="174" t="n">
        <f aca="false">IF(N295="nulová",J295,0)</f>
        <v>0</v>
      </c>
      <c r="BJ295" s="4" t="s">
        <v>136</v>
      </c>
      <c r="BK295" s="174" t="n">
        <f aca="false">ROUND(I295*H295,2)</f>
        <v>0</v>
      </c>
      <c r="BL295" s="4" t="s">
        <v>212</v>
      </c>
      <c r="BM295" s="173" t="s">
        <v>616</v>
      </c>
    </row>
    <row r="296" s="28" customFormat="true" ht="21.75" hidden="false" customHeight="true" outlineLevel="0" collapsed="false">
      <c r="A296" s="23"/>
      <c r="B296" s="161"/>
      <c r="C296" s="162" t="s">
        <v>617</v>
      </c>
      <c r="D296" s="162" t="s">
        <v>130</v>
      </c>
      <c r="E296" s="163" t="s">
        <v>618</v>
      </c>
      <c r="F296" s="164" t="s">
        <v>619</v>
      </c>
      <c r="G296" s="165" t="s">
        <v>190</v>
      </c>
      <c r="H296" s="166" t="n">
        <v>1</v>
      </c>
      <c r="I296" s="167"/>
      <c r="J296" s="168" t="n">
        <f aca="false">ROUND(I296*H296,2)</f>
        <v>0</v>
      </c>
      <c r="K296" s="164"/>
      <c r="L296" s="24"/>
      <c r="M296" s="169"/>
      <c r="N296" s="170" t="s">
        <v>40</v>
      </c>
      <c r="O296" s="61"/>
      <c r="P296" s="171" t="n">
        <f aca="false">O296*H296</f>
        <v>0</v>
      </c>
      <c r="Q296" s="171" t="n">
        <v>0</v>
      </c>
      <c r="R296" s="171" t="n">
        <f aca="false">Q296*H296</f>
        <v>0</v>
      </c>
      <c r="S296" s="171" t="n">
        <v>0</v>
      </c>
      <c r="T296" s="172" t="n">
        <f aca="false"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73" t="s">
        <v>212</v>
      </c>
      <c r="AT296" s="173" t="s">
        <v>130</v>
      </c>
      <c r="AU296" s="173" t="s">
        <v>136</v>
      </c>
      <c r="AY296" s="4" t="s">
        <v>127</v>
      </c>
      <c r="BE296" s="174" t="n">
        <f aca="false">IF(N296="základní",J296,0)</f>
        <v>0</v>
      </c>
      <c r="BF296" s="174" t="n">
        <f aca="false">IF(N296="snížená",J296,0)</f>
        <v>0</v>
      </c>
      <c r="BG296" s="174" t="n">
        <f aca="false">IF(N296="zákl. přenesená",J296,0)</f>
        <v>0</v>
      </c>
      <c r="BH296" s="174" t="n">
        <f aca="false">IF(N296="sníž. přenesená",J296,0)</f>
        <v>0</v>
      </c>
      <c r="BI296" s="174" t="n">
        <f aca="false">IF(N296="nulová",J296,0)</f>
        <v>0</v>
      </c>
      <c r="BJ296" s="4" t="s">
        <v>136</v>
      </c>
      <c r="BK296" s="174" t="n">
        <f aca="false">ROUND(I296*H296,2)</f>
        <v>0</v>
      </c>
      <c r="BL296" s="4" t="s">
        <v>212</v>
      </c>
      <c r="BM296" s="173" t="s">
        <v>620</v>
      </c>
    </row>
    <row r="297" s="28" customFormat="true" ht="24.15" hidden="false" customHeight="true" outlineLevel="0" collapsed="false">
      <c r="A297" s="23"/>
      <c r="B297" s="161"/>
      <c r="C297" s="162" t="s">
        <v>621</v>
      </c>
      <c r="D297" s="162" t="s">
        <v>130</v>
      </c>
      <c r="E297" s="163" t="s">
        <v>622</v>
      </c>
      <c r="F297" s="164" t="s">
        <v>623</v>
      </c>
      <c r="G297" s="165" t="s">
        <v>296</v>
      </c>
      <c r="H297" s="197"/>
      <c r="I297" s="167"/>
      <c r="J297" s="168" t="n">
        <f aca="false">ROUND(I297*H297,2)</f>
        <v>0</v>
      </c>
      <c r="K297" s="164" t="s">
        <v>134</v>
      </c>
      <c r="L297" s="24"/>
      <c r="M297" s="169"/>
      <c r="N297" s="170" t="s">
        <v>40</v>
      </c>
      <c r="O297" s="61"/>
      <c r="P297" s="171" t="n">
        <f aca="false">O297*H297</f>
        <v>0</v>
      </c>
      <c r="Q297" s="171" t="n">
        <v>0</v>
      </c>
      <c r="R297" s="171" t="n">
        <f aca="false">Q297*H297</f>
        <v>0</v>
      </c>
      <c r="S297" s="171" t="n">
        <v>0</v>
      </c>
      <c r="T297" s="172" t="n">
        <f aca="false">S297*H297</f>
        <v>0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R297" s="173" t="s">
        <v>212</v>
      </c>
      <c r="AT297" s="173" t="s">
        <v>130</v>
      </c>
      <c r="AU297" s="173" t="s">
        <v>136</v>
      </c>
      <c r="AY297" s="4" t="s">
        <v>127</v>
      </c>
      <c r="BE297" s="174" t="n">
        <f aca="false">IF(N297="základní",J297,0)</f>
        <v>0</v>
      </c>
      <c r="BF297" s="174" t="n">
        <f aca="false">IF(N297="snížená",J297,0)</f>
        <v>0</v>
      </c>
      <c r="BG297" s="174" t="n">
        <f aca="false">IF(N297="zákl. přenesená",J297,0)</f>
        <v>0</v>
      </c>
      <c r="BH297" s="174" t="n">
        <f aca="false">IF(N297="sníž. přenesená",J297,0)</f>
        <v>0</v>
      </c>
      <c r="BI297" s="174" t="n">
        <f aca="false">IF(N297="nulová",J297,0)</f>
        <v>0</v>
      </c>
      <c r="BJ297" s="4" t="s">
        <v>136</v>
      </c>
      <c r="BK297" s="174" t="n">
        <f aca="false">ROUND(I297*H297,2)</f>
        <v>0</v>
      </c>
      <c r="BL297" s="4" t="s">
        <v>212</v>
      </c>
      <c r="BM297" s="173" t="s">
        <v>624</v>
      </c>
    </row>
    <row r="298" s="147" customFormat="true" ht="22.8" hidden="false" customHeight="true" outlineLevel="0" collapsed="false">
      <c r="B298" s="148"/>
      <c r="D298" s="149" t="s">
        <v>73</v>
      </c>
      <c r="E298" s="159" t="s">
        <v>625</v>
      </c>
      <c r="F298" s="159" t="s">
        <v>626</v>
      </c>
      <c r="I298" s="151"/>
      <c r="J298" s="160" t="n">
        <f aca="false">BK298</f>
        <v>0</v>
      </c>
      <c r="L298" s="148"/>
      <c r="M298" s="153"/>
      <c r="N298" s="154"/>
      <c r="O298" s="154"/>
      <c r="P298" s="155" t="n">
        <f aca="false">SUM(P299:P306)</f>
        <v>0</v>
      </c>
      <c r="Q298" s="154"/>
      <c r="R298" s="155" t="n">
        <f aca="false">SUM(R299:R306)</f>
        <v>0.00832</v>
      </c>
      <c r="S298" s="154"/>
      <c r="T298" s="156" t="n">
        <f aca="false">SUM(T299:T306)</f>
        <v>0.0256</v>
      </c>
      <c r="AR298" s="149" t="s">
        <v>136</v>
      </c>
      <c r="AT298" s="157" t="s">
        <v>73</v>
      </c>
      <c r="AU298" s="157" t="s">
        <v>79</v>
      </c>
      <c r="AY298" s="149" t="s">
        <v>127</v>
      </c>
      <c r="BK298" s="158" t="n">
        <f aca="false">SUM(BK299:BK306)</f>
        <v>0</v>
      </c>
    </row>
    <row r="299" s="28" customFormat="true" ht="16.5" hidden="false" customHeight="true" outlineLevel="0" collapsed="false">
      <c r="A299" s="23"/>
      <c r="B299" s="161"/>
      <c r="C299" s="162" t="s">
        <v>627</v>
      </c>
      <c r="D299" s="162" t="s">
        <v>130</v>
      </c>
      <c r="E299" s="163" t="s">
        <v>628</v>
      </c>
      <c r="F299" s="164" t="s">
        <v>629</v>
      </c>
      <c r="G299" s="165" t="s">
        <v>190</v>
      </c>
      <c r="H299" s="166" t="n">
        <v>4</v>
      </c>
      <c r="I299" s="167"/>
      <c r="J299" s="168" t="n">
        <f aca="false">ROUND(I299*H299,2)</f>
        <v>0</v>
      </c>
      <c r="K299" s="164" t="s">
        <v>134</v>
      </c>
      <c r="L299" s="24"/>
      <c r="M299" s="169"/>
      <c r="N299" s="170" t="s">
        <v>40</v>
      </c>
      <c r="O299" s="61"/>
      <c r="P299" s="171" t="n">
        <f aca="false">O299*H299</f>
        <v>0</v>
      </c>
      <c r="Q299" s="171" t="n">
        <v>0</v>
      </c>
      <c r="R299" s="171" t="n">
        <f aca="false">Q299*H299</f>
        <v>0</v>
      </c>
      <c r="S299" s="171" t="n">
        <v>0.001</v>
      </c>
      <c r="T299" s="172" t="n">
        <f aca="false">S299*H299</f>
        <v>0.004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R299" s="173" t="s">
        <v>212</v>
      </c>
      <c r="AT299" s="173" t="s">
        <v>130</v>
      </c>
      <c r="AU299" s="173" t="s">
        <v>136</v>
      </c>
      <c r="AY299" s="4" t="s">
        <v>127</v>
      </c>
      <c r="BE299" s="174" t="n">
        <f aca="false">IF(N299="základní",J299,0)</f>
        <v>0</v>
      </c>
      <c r="BF299" s="174" t="n">
        <f aca="false">IF(N299="snížená",J299,0)</f>
        <v>0</v>
      </c>
      <c r="BG299" s="174" t="n">
        <f aca="false">IF(N299="zákl. přenesená",J299,0)</f>
        <v>0</v>
      </c>
      <c r="BH299" s="174" t="n">
        <f aca="false">IF(N299="sníž. přenesená",J299,0)</f>
        <v>0</v>
      </c>
      <c r="BI299" s="174" t="n">
        <f aca="false">IF(N299="nulová",J299,0)</f>
        <v>0</v>
      </c>
      <c r="BJ299" s="4" t="s">
        <v>136</v>
      </c>
      <c r="BK299" s="174" t="n">
        <f aca="false">ROUND(I299*H299,2)</f>
        <v>0</v>
      </c>
      <c r="BL299" s="4" t="s">
        <v>212</v>
      </c>
      <c r="BM299" s="173" t="s">
        <v>630</v>
      </c>
    </row>
    <row r="300" s="28" customFormat="true" ht="24.15" hidden="false" customHeight="true" outlineLevel="0" collapsed="false">
      <c r="A300" s="23"/>
      <c r="B300" s="161"/>
      <c r="C300" s="162" t="s">
        <v>631</v>
      </c>
      <c r="D300" s="162" t="s">
        <v>130</v>
      </c>
      <c r="E300" s="163" t="s">
        <v>632</v>
      </c>
      <c r="F300" s="164" t="s">
        <v>633</v>
      </c>
      <c r="G300" s="165" t="s">
        <v>190</v>
      </c>
      <c r="H300" s="166" t="n">
        <v>4</v>
      </c>
      <c r="I300" s="167"/>
      <c r="J300" s="168" t="n">
        <f aca="false">ROUND(I300*H300,2)</f>
        <v>0</v>
      </c>
      <c r="K300" s="164" t="s">
        <v>134</v>
      </c>
      <c r="L300" s="24"/>
      <c r="M300" s="169"/>
      <c r="N300" s="170" t="s">
        <v>40</v>
      </c>
      <c r="O300" s="61"/>
      <c r="P300" s="171" t="n">
        <f aca="false">O300*H300</f>
        <v>0</v>
      </c>
      <c r="Q300" s="171" t="n">
        <v>0</v>
      </c>
      <c r="R300" s="171" t="n">
        <f aca="false">Q300*H300</f>
        <v>0</v>
      </c>
      <c r="S300" s="171" t="n">
        <v>0</v>
      </c>
      <c r="T300" s="172" t="n">
        <f aca="false">S300*H300</f>
        <v>0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73" t="s">
        <v>212</v>
      </c>
      <c r="AT300" s="173" t="s">
        <v>130</v>
      </c>
      <c r="AU300" s="173" t="s">
        <v>136</v>
      </c>
      <c r="AY300" s="4" t="s">
        <v>127</v>
      </c>
      <c r="BE300" s="174" t="n">
        <f aca="false">IF(N300="základní",J300,0)</f>
        <v>0</v>
      </c>
      <c r="BF300" s="174" t="n">
        <f aca="false">IF(N300="snížená",J300,0)</f>
        <v>0</v>
      </c>
      <c r="BG300" s="174" t="n">
        <f aca="false">IF(N300="zákl. přenesená",J300,0)</f>
        <v>0</v>
      </c>
      <c r="BH300" s="174" t="n">
        <f aca="false">IF(N300="sníž. přenesená",J300,0)</f>
        <v>0</v>
      </c>
      <c r="BI300" s="174" t="n">
        <f aca="false">IF(N300="nulová",J300,0)</f>
        <v>0</v>
      </c>
      <c r="BJ300" s="4" t="s">
        <v>136</v>
      </c>
      <c r="BK300" s="174" t="n">
        <f aca="false">ROUND(I300*H300,2)</f>
        <v>0</v>
      </c>
      <c r="BL300" s="4" t="s">
        <v>212</v>
      </c>
      <c r="BM300" s="173" t="s">
        <v>634</v>
      </c>
    </row>
    <row r="301" s="28" customFormat="true" ht="24.15" hidden="false" customHeight="true" outlineLevel="0" collapsed="false">
      <c r="A301" s="23"/>
      <c r="B301" s="161"/>
      <c r="C301" s="198" t="s">
        <v>635</v>
      </c>
      <c r="D301" s="198" t="s">
        <v>474</v>
      </c>
      <c r="E301" s="199" t="s">
        <v>636</v>
      </c>
      <c r="F301" s="200" t="s">
        <v>637</v>
      </c>
      <c r="G301" s="201" t="s">
        <v>190</v>
      </c>
      <c r="H301" s="202" t="n">
        <v>4</v>
      </c>
      <c r="I301" s="203"/>
      <c r="J301" s="204" t="n">
        <f aca="false">ROUND(I301*H301,2)</f>
        <v>0</v>
      </c>
      <c r="K301" s="200" t="s">
        <v>134</v>
      </c>
      <c r="L301" s="205"/>
      <c r="M301" s="206"/>
      <c r="N301" s="207" t="s">
        <v>40</v>
      </c>
      <c r="O301" s="61"/>
      <c r="P301" s="171" t="n">
        <f aca="false">O301*H301</f>
        <v>0</v>
      </c>
      <c r="Q301" s="171" t="n">
        <v>0.00208</v>
      </c>
      <c r="R301" s="171" t="n">
        <f aca="false">Q301*H301</f>
        <v>0.00832</v>
      </c>
      <c r="S301" s="171" t="n">
        <v>0</v>
      </c>
      <c r="T301" s="172" t="n">
        <f aca="false"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73" t="s">
        <v>285</v>
      </c>
      <c r="AT301" s="173" t="s">
        <v>474</v>
      </c>
      <c r="AU301" s="173" t="s">
        <v>136</v>
      </c>
      <c r="AY301" s="4" t="s">
        <v>127</v>
      </c>
      <c r="BE301" s="174" t="n">
        <f aca="false">IF(N301="základní",J301,0)</f>
        <v>0</v>
      </c>
      <c r="BF301" s="174" t="n">
        <f aca="false">IF(N301="snížená",J301,0)</f>
        <v>0</v>
      </c>
      <c r="BG301" s="174" t="n">
        <f aca="false">IF(N301="zákl. přenesená",J301,0)</f>
        <v>0</v>
      </c>
      <c r="BH301" s="174" t="n">
        <f aca="false">IF(N301="sníž. přenesená",J301,0)</f>
        <v>0</v>
      </c>
      <c r="BI301" s="174" t="n">
        <f aca="false">IF(N301="nulová",J301,0)</f>
        <v>0</v>
      </c>
      <c r="BJ301" s="4" t="s">
        <v>136</v>
      </c>
      <c r="BK301" s="174" t="n">
        <f aca="false">ROUND(I301*H301,2)</f>
        <v>0</v>
      </c>
      <c r="BL301" s="4" t="s">
        <v>212</v>
      </c>
      <c r="BM301" s="173" t="s">
        <v>638</v>
      </c>
    </row>
    <row r="302" s="28" customFormat="true" ht="16.5" hidden="false" customHeight="true" outlineLevel="0" collapsed="false">
      <c r="A302" s="23"/>
      <c r="B302" s="161"/>
      <c r="C302" s="162" t="s">
        <v>639</v>
      </c>
      <c r="D302" s="162" t="s">
        <v>130</v>
      </c>
      <c r="E302" s="163" t="s">
        <v>640</v>
      </c>
      <c r="F302" s="164" t="s">
        <v>641</v>
      </c>
      <c r="G302" s="165" t="s">
        <v>185</v>
      </c>
      <c r="H302" s="166" t="n">
        <v>4</v>
      </c>
      <c r="I302" s="167"/>
      <c r="J302" s="168" t="n">
        <f aca="false">ROUND(I302*H302,2)</f>
        <v>0</v>
      </c>
      <c r="K302" s="164"/>
      <c r="L302" s="24"/>
      <c r="M302" s="169"/>
      <c r="N302" s="170" t="s">
        <v>40</v>
      </c>
      <c r="O302" s="61"/>
      <c r="P302" s="171" t="n">
        <f aca="false">O302*H302</f>
        <v>0</v>
      </c>
      <c r="Q302" s="171" t="n">
        <v>0</v>
      </c>
      <c r="R302" s="171" t="n">
        <f aca="false">Q302*H302</f>
        <v>0</v>
      </c>
      <c r="S302" s="171" t="n">
        <v>0.0018</v>
      </c>
      <c r="T302" s="172" t="n">
        <f aca="false">S302*H302</f>
        <v>0.0072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R302" s="173" t="s">
        <v>212</v>
      </c>
      <c r="AT302" s="173" t="s">
        <v>130</v>
      </c>
      <c r="AU302" s="173" t="s">
        <v>136</v>
      </c>
      <c r="AY302" s="4" t="s">
        <v>127</v>
      </c>
      <c r="BE302" s="174" t="n">
        <f aca="false">IF(N302="základní",J302,0)</f>
        <v>0</v>
      </c>
      <c r="BF302" s="174" t="n">
        <f aca="false">IF(N302="snížená",J302,0)</f>
        <v>0</v>
      </c>
      <c r="BG302" s="174" t="n">
        <f aca="false">IF(N302="zákl. přenesená",J302,0)</f>
        <v>0</v>
      </c>
      <c r="BH302" s="174" t="n">
        <f aca="false">IF(N302="sníž. přenesená",J302,0)</f>
        <v>0</v>
      </c>
      <c r="BI302" s="174" t="n">
        <f aca="false">IF(N302="nulová",J302,0)</f>
        <v>0</v>
      </c>
      <c r="BJ302" s="4" t="s">
        <v>136</v>
      </c>
      <c r="BK302" s="174" t="n">
        <f aca="false">ROUND(I302*H302,2)</f>
        <v>0</v>
      </c>
      <c r="BL302" s="4" t="s">
        <v>212</v>
      </c>
      <c r="BM302" s="173" t="s">
        <v>642</v>
      </c>
    </row>
    <row r="303" s="28" customFormat="true" ht="24.15" hidden="false" customHeight="true" outlineLevel="0" collapsed="false">
      <c r="A303" s="23"/>
      <c r="B303" s="161"/>
      <c r="C303" s="162" t="s">
        <v>643</v>
      </c>
      <c r="D303" s="162" t="s">
        <v>130</v>
      </c>
      <c r="E303" s="163" t="s">
        <v>644</v>
      </c>
      <c r="F303" s="164" t="s">
        <v>645</v>
      </c>
      <c r="G303" s="165" t="s">
        <v>185</v>
      </c>
      <c r="H303" s="166" t="n">
        <v>1</v>
      </c>
      <c r="I303" s="167"/>
      <c r="J303" s="168" t="n">
        <f aca="false">ROUND(I303*H303,2)</f>
        <v>0</v>
      </c>
      <c r="K303" s="164"/>
      <c r="L303" s="24"/>
      <c r="M303" s="169"/>
      <c r="N303" s="170" t="s">
        <v>40</v>
      </c>
      <c r="O303" s="61"/>
      <c r="P303" s="171" t="n">
        <f aca="false">O303*H303</f>
        <v>0</v>
      </c>
      <c r="Q303" s="171" t="n">
        <v>0</v>
      </c>
      <c r="R303" s="171" t="n">
        <f aca="false">Q303*H303</f>
        <v>0</v>
      </c>
      <c r="S303" s="171" t="n">
        <v>0.0018</v>
      </c>
      <c r="T303" s="172" t="n">
        <f aca="false">S303*H303</f>
        <v>0.0018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73" t="s">
        <v>212</v>
      </c>
      <c r="AT303" s="173" t="s">
        <v>130</v>
      </c>
      <c r="AU303" s="173" t="s">
        <v>136</v>
      </c>
      <c r="AY303" s="4" t="s">
        <v>127</v>
      </c>
      <c r="BE303" s="174" t="n">
        <f aca="false">IF(N303="základní",J303,0)</f>
        <v>0</v>
      </c>
      <c r="BF303" s="174" t="n">
        <f aca="false">IF(N303="snížená",J303,0)</f>
        <v>0</v>
      </c>
      <c r="BG303" s="174" t="n">
        <f aca="false">IF(N303="zákl. přenesená",J303,0)</f>
        <v>0</v>
      </c>
      <c r="BH303" s="174" t="n">
        <f aca="false">IF(N303="sníž. přenesená",J303,0)</f>
        <v>0</v>
      </c>
      <c r="BI303" s="174" t="n">
        <f aca="false">IF(N303="nulová",J303,0)</f>
        <v>0</v>
      </c>
      <c r="BJ303" s="4" t="s">
        <v>136</v>
      </c>
      <c r="BK303" s="174" t="n">
        <f aca="false">ROUND(I303*H303,2)</f>
        <v>0</v>
      </c>
      <c r="BL303" s="4" t="s">
        <v>212</v>
      </c>
      <c r="BM303" s="173" t="s">
        <v>646</v>
      </c>
    </row>
    <row r="304" s="28" customFormat="true" ht="16.5" hidden="false" customHeight="true" outlineLevel="0" collapsed="false">
      <c r="A304" s="23"/>
      <c r="B304" s="161"/>
      <c r="C304" s="162" t="s">
        <v>647</v>
      </c>
      <c r="D304" s="162" t="s">
        <v>130</v>
      </c>
      <c r="E304" s="163" t="s">
        <v>648</v>
      </c>
      <c r="F304" s="164" t="s">
        <v>649</v>
      </c>
      <c r="G304" s="165" t="s">
        <v>185</v>
      </c>
      <c r="H304" s="166" t="n">
        <v>6</v>
      </c>
      <c r="I304" s="167"/>
      <c r="J304" s="168" t="n">
        <f aca="false">ROUND(I304*H304,2)</f>
        <v>0</v>
      </c>
      <c r="K304" s="164"/>
      <c r="L304" s="24"/>
      <c r="M304" s="169"/>
      <c r="N304" s="170" t="s">
        <v>40</v>
      </c>
      <c r="O304" s="61"/>
      <c r="P304" s="171" t="n">
        <f aca="false">O304*H304</f>
        <v>0</v>
      </c>
      <c r="Q304" s="171" t="n">
        <v>0</v>
      </c>
      <c r="R304" s="171" t="n">
        <f aca="false">Q304*H304</f>
        <v>0</v>
      </c>
      <c r="S304" s="171" t="n">
        <v>0.0018</v>
      </c>
      <c r="T304" s="172" t="n">
        <f aca="false">S304*H304</f>
        <v>0.0108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R304" s="173" t="s">
        <v>212</v>
      </c>
      <c r="AT304" s="173" t="s">
        <v>130</v>
      </c>
      <c r="AU304" s="173" t="s">
        <v>136</v>
      </c>
      <c r="AY304" s="4" t="s">
        <v>127</v>
      </c>
      <c r="BE304" s="174" t="n">
        <f aca="false">IF(N304="základní",J304,0)</f>
        <v>0</v>
      </c>
      <c r="BF304" s="174" t="n">
        <f aca="false">IF(N304="snížená",J304,0)</f>
        <v>0</v>
      </c>
      <c r="BG304" s="174" t="n">
        <f aca="false">IF(N304="zákl. přenesená",J304,0)</f>
        <v>0</v>
      </c>
      <c r="BH304" s="174" t="n">
        <f aca="false">IF(N304="sníž. přenesená",J304,0)</f>
        <v>0</v>
      </c>
      <c r="BI304" s="174" t="n">
        <f aca="false">IF(N304="nulová",J304,0)</f>
        <v>0</v>
      </c>
      <c r="BJ304" s="4" t="s">
        <v>136</v>
      </c>
      <c r="BK304" s="174" t="n">
        <f aca="false">ROUND(I304*H304,2)</f>
        <v>0</v>
      </c>
      <c r="BL304" s="4" t="s">
        <v>212</v>
      </c>
      <c r="BM304" s="173" t="s">
        <v>650</v>
      </c>
    </row>
    <row r="305" s="28" customFormat="true" ht="49.05" hidden="false" customHeight="true" outlineLevel="0" collapsed="false">
      <c r="A305" s="23"/>
      <c r="B305" s="161"/>
      <c r="C305" s="162" t="s">
        <v>651</v>
      </c>
      <c r="D305" s="162" t="s">
        <v>130</v>
      </c>
      <c r="E305" s="163" t="s">
        <v>652</v>
      </c>
      <c r="F305" s="164" t="s">
        <v>653</v>
      </c>
      <c r="G305" s="165" t="s">
        <v>190</v>
      </c>
      <c r="H305" s="166" t="n">
        <v>1</v>
      </c>
      <c r="I305" s="167"/>
      <c r="J305" s="168" t="n">
        <f aca="false">ROUND(I305*H305,2)</f>
        <v>0</v>
      </c>
      <c r="K305" s="164"/>
      <c r="L305" s="24"/>
      <c r="M305" s="169"/>
      <c r="N305" s="170" t="s">
        <v>40</v>
      </c>
      <c r="O305" s="61"/>
      <c r="P305" s="171" t="n">
        <f aca="false">O305*H305</f>
        <v>0</v>
      </c>
      <c r="Q305" s="171" t="n">
        <v>0</v>
      </c>
      <c r="R305" s="171" t="n">
        <f aca="false">Q305*H305</f>
        <v>0</v>
      </c>
      <c r="S305" s="171" t="n">
        <v>0.0018</v>
      </c>
      <c r="T305" s="172" t="n">
        <f aca="false">S305*H305</f>
        <v>0.0018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73" t="s">
        <v>212</v>
      </c>
      <c r="AT305" s="173" t="s">
        <v>130</v>
      </c>
      <c r="AU305" s="173" t="s">
        <v>136</v>
      </c>
      <c r="AY305" s="4" t="s">
        <v>127</v>
      </c>
      <c r="BE305" s="174" t="n">
        <f aca="false">IF(N305="základní",J305,0)</f>
        <v>0</v>
      </c>
      <c r="BF305" s="174" t="n">
        <f aca="false">IF(N305="snížená",J305,0)</f>
        <v>0</v>
      </c>
      <c r="BG305" s="174" t="n">
        <f aca="false">IF(N305="zákl. přenesená",J305,0)</f>
        <v>0</v>
      </c>
      <c r="BH305" s="174" t="n">
        <f aca="false">IF(N305="sníž. přenesená",J305,0)</f>
        <v>0</v>
      </c>
      <c r="BI305" s="174" t="n">
        <f aca="false">IF(N305="nulová",J305,0)</f>
        <v>0</v>
      </c>
      <c r="BJ305" s="4" t="s">
        <v>136</v>
      </c>
      <c r="BK305" s="174" t="n">
        <f aca="false">ROUND(I305*H305,2)</f>
        <v>0</v>
      </c>
      <c r="BL305" s="4" t="s">
        <v>212</v>
      </c>
      <c r="BM305" s="173" t="s">
        <v>654</v>
      </c>
    </row>
    <row r="306" s="28" customFormat="true" ht="24.15" hidden="false" customHeight="true" outlineLevel="0" collapsed="false">
      <c r="A306" s="23"/>
      <c r="B306" s="161"/>
      <c r="C306" s="162" t="s">
        <v>655</v>
      </c>
      <c r="D306" s="162" t="s">
        <v>130</v>
      </c>
      <c r="E306" s="163" t="s">
        <v>656</v>
      </c>
      <c r="F306" s="164" t="s">
        <v>657</v>
      </c>
      <c r="G306" s="165" t="s">
        <v>296</v>
      </c>
      <c r="H306" s="197"/>
      <c r="I306" s="167"/>
      <c r="J306" s="168" t="n">
        <f aca="false">ROUND(I306*H306,2)</f>
        <v>0</v>
      </c>
      <c r="K306" s="164" t="s">
        <v>134</v>
      </c>
      <c r="L306" s="24"/>
      <c r="M306" s="169"/>
      <c r="N306" s="170" t="s">
        <v>40</v>
      </c>
      <c r="O306" s="61"/>
      <c r="P306" s="171" t="n">
        <f aca="false">O306*H306</f>
        <v>0</v>
      </c>
      <c r="Q306" s="171" t="n">
        <v>0</v>
      </c>
      <c r="R306" s="171" t="n">
        <f aca="false">Q306*H306</f>
        <v>0</v>
      </c>
      <c r="S306" s="171" t="n">
        <v>0</v>
      </c>
      <c r="T306" s="172" t="n">
        <f aca="false">S306*H306</f>
        <v>0</v>
      </c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R306" s="173" t="s">
        <v>212</v>
      </c>
      <c r="AT306" s="173" t="s">
        <v>130</v>
      </c>
      <c r="AU306" s="173" t="s">
        <v>136</v>
      </c>
      <c r="AY306" s="4" t="s">
        <v>127</v>
      </c>
      <c r="BE306" s="174" t="n">
        <f aca="false">IF(N306="základní",J306,0)</f>
        <v>0</v>
      </c>
      <c r="BF306" s="174" t="n">
        <f aca="false">IF(N306="snížená",J306,0)</f>
        <v>0</v>
      </c>
      <c r="BG306" s="174" t="n">
        <f aca="false">IF(N306="zákl. přenesená",J306,0)</f>
        <v>0</v>
      </c>
      <c r="BH306" s="174" t="n">
        <f aca="false">IF(N306="sníž. přenesená",J306,0)</f>
        <v>0</v>
      </c>
      <c r="BI306" s="174" t="n">
        <f aca="false">IF(N306="nulová",J306,0)</f>
        <v>0</v>
      </c>
      <c r="BJ306" s="4" t="s">
        <v>136</v>
      </c>
      <c r="BK306" s="174" t="n">
        <f aca="false">ROUND(I306*H306,2)</f>
        <v>0</v>
      </c>
      <c r="BL306" s="4" t="s">
        <v>212</v>
      </c>
      <c r="BM306" s="173" t="s">
        <v>658</v>
      </c>
    </row>
    <row r="307" s="147" customFormat="true" ht="22.8" hidden="false" customHeight="true" outlineLevel="0" collapsed="false">
      <c r="B307" s="148"/>
      <c r="D307" s="149" t="s">
        <v>73</v>
      </c>
      <c r="E307" s="159" t="s">
        <v>659</v>
      </c>
      <c r="F307" s="159" t="s">
        <v>660</v>
      </c>
      <c r="I307" s="151"/>
      <c r="J307" s="160" t="n">
        <f aca="false">BK307</f>
        <v>0</v>
      </c>
      <c r="L307" s="148"/>
      <c r="M307" s="153"/>
      <c r="N307" s="154"/>
      <c r="O307" s="154"/>
      <c r="P307" s="155" t="n">
        <f aca="false">SUM(P308:P319)</f>
        <v>0</v>
      </c>
      <c r="Q307" s="154"/>
      <c r="R307" s="155" t="n">
        <f aca="false">SUM(R308:R319)</f>
        <v>0.34704</v>
      </c>
      <c r="S307" s="154"/>
      <c r="T307" s="156" t="n">
        <f aca="false">SUM(T308:T319)</f>
        <v>0</v>
      </c>
      <c r="AR307" s="149" t="s">
        <v>136</v>
      </c>
      <c r="AT307" s="157" t="s">
        <v>73</v>
      </c>
      <c r="AU307" s="157" t="s">
        <v>79</v>
      </c>
      <c r="AY307" s="149" t="s">
        <v>127</v>
      </c>
      <c r="BK307" s="158" t="n">
        <f aca="false">SUM(BK308:BK319)</f>
        <v>0</v>
      </c>
    </row>
    <row r="308" s="28" customFormat="true" ht="16.5" hidden="false" customHeight="true" outlineLevel="0" collapsed="false">
      <c r="A308" s="23"/>
      <c r="B308" s="161"/>
      <c r="C308" s="162" t="s">
        <v>661</v>
      </c>
      <c r="D308" s="162" t="s">
        <v>130</v>
      </c>
      <c r="E308" s="163" t="s">
        <v>662</v>
      </c>
      <c r="F308" s="164" t="s">
        <v>663</v>
      </c>
      <c r="G308" s="165" t="s">
        <v>133</v>
      </c>
      <c r="H308" s="166" t="n">
        <v>8.5</v>
      </c>
      <c r="I308" s="167"/>
      <c r="J308" s="168" t="n">
        <f aca="false">ROUND(I308*H308,2)</f>
        <v>0</v>
      </c>
      <c r="K308" s="164" t="s">
        <v>134</v>
      </c>
      <c r="L308" s="24"/>
      <c r="M308" s="169"/>
      <c r="N308" s="170" t="s">
        <v>40</v>
      </c>
      <c r="O308" s="61"/>
      <c r="P308" s="171" t="n">
        <f aca="false">O308*H308</f>
        <v>0</v>
      </c>
      <c r="Q308" s="171" t="n">
        <v>0</v>
      </c>
      <c r="R308" s="171" t="n">
        <f aca="false">Q308*H308</f>
        <v>0</v>
      </c>
      <c r="S308" s="171" t="n">
        <v>0</v>
      </c>
      <c r="T308" s="172" t="n">
        <f aca="false">S308*H308</f>
        <v>0</v>
      </c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R308" s="173" t="s">
        <v>212</v>
      </c>
      <c r="AT308" s="173" t="s">
        <v>130</v>
      </c>
      <c r="AU308" s="173" t="s">
        <v>136</v>
      </c>
      <c r="AY308" s="4" t="s">
        <v>127</v>
      </c>
      <c r="BE308" s="174" t="n">
        <f aca="false">IF(N308="základní",J308,0)</f>
        <v>0</v>
      </c>
      <c r="BF308" s="174" t="n">
        <f aca="false">IF(N308="snížená",J308,0)</f>
        <v>0</v>
      </c>
      <c r="BG308" s="174" t="n">
        <f aca="false">IF(N308="zákl. přenesená",J308,0)</f>
        <v>0</v>
      </c>
      <c r="BH308" s="174" t="n">
        <f aca="false">IF(N308="sníž. přenesená",J308,0)</f>
        <v>0</v>
      </c>
      <c r="BI308" s="174" t="n">
        <f aca="false">IF(N308="nulová",J308,0)</f>
        <v>0</v>
      </c>
      <c r="BJ308" s="4" t="s">
        <v>136</v>
      </c>
      <c r="BK308" s="174" t="n">
        <f aca="false">ROUND(I308*H308,2)</f>
        <v>0</v>
      </c>
      <c r="BL308" s="4" t="s">
        <v>212</v>
      </c>
      <c r="BM308" s="173" t="s">
        <v>664</v>
      </c>
    </row>
    <row r="309" s="175" customFormat="true" ht="12.8" hidden="false" customHeight="false" outlineLevel="0" collapsed="false">
      <c r="B309" s="176"/>
      <c r="D309" s="177" t="s">
        <v>138</v>
      </c>
      <c r="E309" s="178"/>
      <c r="F309" s="179" t="s">
        <v>665</v>
      </c>
      <c r="H309" s="180" t="n">
        <v>8.5</v>
      </c>
      <c r="I309" s="181"/>
      <c r="L309" s="176"/>
      <c r="M309" s="182"/>
      <c r="N309" s="183"/>
      <c r="O309" s="183"/>
      <c r="P309" s="183"/>
      <c r="Q309" s="183"/>
      <c r="R309" s="183"/>
      <c r="S309" s="183"/>
      <c r="T309" s="184"/>
      <c r="AT309" s="178" t="s">
        <v>138</v>
      </c>
      <c r="AU309" s="178" t="s">
        <v>136</v>
      </c>
      <c r="AV309" s="175" t="s">
        <v>136</v>
      </c>
      <c r="AW309" s="175" t="s">
        <v>31</v>
      </c>
      <c r="AX309" s="175" t="s">
        <v>79</v>
      </c>
      <c r="AY309" s="178" t="s">
        <v>127</v>
      </c>
    </row>
    <row r="310" s="28" customFormat="true" ht="16.5" hidden="false" customHeight="true" outlineLevel="0" collapsed="false">
      <c r="A310" s="23"/>
      <c r="B310" s="161"/>
      <c r="C310" s="162" t="s">
        <v>666</v>
      </c>
      <c r="D310" s="162" t="s">
        <v>130</v>
      </c>
      <c r="E310" s="163" t="s">
        <v>667</v>
      </c>
      <c r="F310" s="164" t="s">
        <v>668</v>
      </c>
      <c r="G310" s="165" t="s">
        <v>133</v>
      </c>
      <c r="H310" s="166" t="n">
        <v>8.5</v>
      </c>
      <c r="I310" s="167"/>
      <c r="J310" s="168" t="n">
        <f aca="false">ROUND(I310*H310,2)</f>
        <v>0</v>
      </c>
      <c r="K310" s="164" t="s">
        <v>134</v>
      </c>
      <c r="L310" s="24"/>
      <c r="M310" s="169"/>
      <c r="N310" s="170" t="s">
        <v>40</v>
      </c>
      <c r="O310" s="61"/>
      <c r="P310" s="171" t="n">
        <f aca="false">O310*H310</f>
        <v>0</v>
      </c>
      <c r="Q310" s="171" t="n">
        <v>0.0003</v>
      </c>
      <c r="R310" s="171" t="n">
        <f aca="false">Q310*H310</f>
        <v>0.00255</v>
      </c>
      <c r="S310" s="171" t="n">
        <v>0</v>
      </c>
      <c r="T310" s="172" t="n">
        <f aca="false">S310*H310</f>
        <v>0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73" t="s">
        <v>212</v>
      </c>
      <c r="AT310" s="173" t="s">
        <v>130</v>
      </c>
      <c r="AU310" s="173" t="s">
        <v>136</v>
      </c>
      <c r="AY310" s="4" t="s">
        <v>127</v>
      </c>
      <c r="BE310" s="174" t="n">
        <f aca="false">IF(N310="základní",J310,0)</f>
        <v>0</v>
      </c>
      <c r="BF310" s="174" t="n">
        <f aca="false">IF(N310="snížená",J310,0)</f>
        <v>0</v>
      </c>
      <c r="BG310" s="174" t="n">
        <f aca="false">IF(N310="zákl. přenesená",J310,0)</f>
        <v>0</v>
      </c>
      <c r="BH310" s="174" t="n">
        <f aca="false">IF(N310="sníž. přenesená",J310,0)</f>
        <v>0</v>
      </c>
      <c r="BI310" s="174" t="n">
        <f aca="false">IF(N310="nulová",J310,0)</f>
        <v>0</v>
      </c>
      <c r="BJ310" s="4" t="s">
        <v>136</v>
      </c>
      <c r="BK310" s="174" t="n">
        <f aca="false">ROUND(I310*H310,2)</f>
        <v>0</v>
      </c>
      <c r="BL310" s="4" t="s">
        <v>212</v>
      </c>
      <c r="BM310" s="173" t="s">
        <v>669</v>
      </c>
    </row>
    <row r="311" s="175" customFormat="true" ht="12.8" hidden="false" customHeight="false" outlineLevel="0" collapsed="false">
      <c r="B311" s="176"/>
      <c r="D311" s="177" t="s">
        <v>138</v>
      </c>
      <c r="E311" s="178"/>
      <c r="F311" s="179" t="s">
        <v>665</v>
      </c>
      <c r="H311" s="180" t="n">
        <v>8.5</v>
      </c>
      <c r="I311" s="181"/>
      <c r="L311" s="176"/>
      <c r="M311" s="182"/>
      <c r="N311" s="183"/>
      <c r="O311" s="183"/>
      <c r="P311" s="183"/>
      <c r="Q311" s="183"/>
      <c r="R311" s="183"/>
      <c r="S311" s="183"/>
      <c r="T311" s="184"/>
      <c r="AT311" s="178" t="s">
        <v>138</v>
      </c>
      <c r="AU311" s="178" t="s">
        <v>136</v>
      </c>
      <c r="AV311" s="175" t="s">
        <v>136</v>
      </c>
      <c r="AW311" s="175" t="s">
        <v>31</v>
      </c>
      <c r="AX311" s="175" t="s">
        <v>79</v>
      </c>
      <c r="AY311" s="178" t="s">
        <v>127</v>
      </c>
    </row>
    <row r="312" s="28" customFormat="true" ht="21.75" hidden="false" customHeight="true" outlineLevel="0" collapsed="false">
      <c r="A312" s="23"/>
      <c r="B312" s="161"/>
      <c r="C312" s="162" t="s">
        <v>670</v>
      </c>
      <c r="D312" s="162" t="s">
        <v>130</v>
      </c>
      <c r="E312" s="163" t="s">
        <v>671</v>
      </c>
      <c r="F312" s="164" t="s">
        <v>672</v>
      </c>
      <c r="G312" s="165" t="s">
        <v>133</v>
      </c>
      <c r="H312" s="166" t="n">
        <v>8.5</v>
      </c>
      <c r="I312" s="167"/>
      <c r="J312" s="168" t="n">
        <f aca="false">ROUND(I312*H312,2)</f>
        <v>0</v>
      </c>
      <c r="K312" s="164" t="s">
        <v>134</v>
      </c>
      <c r="L312" s="24"/>
      <c r="M312" s="169"/>
      <c r="N312" s="170" t="s">
        <v>40</v>
      </c>
      <c r="O312" s="61"/>
      <c r="P312" s="171" t="n">
        <f aca="false">O312*H312</f>
        <v>0</v>
      </c>
      <c r="Q312" s="171" t="n">
        <v>0.00455</v>
      </c>
      <c r="R312" s="171" t="n">
        <f aca="false">Q312*H312</f>
        <v>0.038675</v>
      </c>
      <c r="S312" s="171" t="n">
        <v>0</v>
      </c>
      <c r="T312" s="172" t="n">
        <f aca="false">S312*H312</f>
        <v>0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73" t="s">
        <v>212</v>
      </c>
      <c r="AT312" s="173" t="s">
        <v>130</v>
      </c>
      <c r="AU312" s="173" t="s">
        <v>136</v>
      </c>
      <c r="AY312" s="4" t="s">
        <v>127</v>
      </c>
      <c r="BE312" s="174" t="n">
        <f aca="false">IF(N312="základní",J312,0)</f>
        <v>0</v>
      </c>
      <c r="BF312" s="174" t="n">
        <f aca="false">IF(N312="snížená",J312,0)</f>
        <v>0</v>
      </c>
      <c r="BG312" s="174" t="n">
        <f aca="false">IF(N312="zákl. přenesená",J312,0)</f>
        <v>0</v>
      </c>
      <c r="BH312" s="174" t="n">
        <f aca="false">IF(N312="sníž. přenesená",J312,0)</f>
        <v>0</v>
      </c>
      <c r="BI312" s="174" t="n">
        <f aca="false">IF(N312="nulová",J312,0)</f>
        <v>0</v>
      </c>
      <c r="BJ312" s="4" t="s">
        <v>136</v>
      </c>
      <c r="BK312" s="174" t="n">
        <f aca="false">ROUND(I312*H312,2)</f>
        <v>0</v>
      </c>
      <c r="BL312" s="4" t="s">
        <v>212</v>
      </c>
      <c r="BM312" s="173" t="s">
        <v>673</v>
      </c>
    </row>
    <row r="313" s="28" customFormat="true" ht="33" hidden="false" customHeight="true" outlineLevel="0" collapsed="false">
      <c r="A313" s="23"/>
      <c r="B313" s="161"/>
      <c r="C313" s="162" t="s">
        <v>674</v>
      </c>
      <c r="D313" s="162" t="s">
        <v>130</v>
      </c>
      <c r="E313" s="163" t="s">
        <v>675</v>
      </c>
      <c r="F313" s="164" t="s">
        <v>676</v>
      </c>
      <c r="G313" s="165" t="s">
        <v>133</v>
      </c>
      <c r="H313" s="166" t="n">
        <v>8.5</v>
      </c>
      <c r="I313" s="167"/>
      <c r="J313" s="168" t="n">
        <f aca="false">ROUND(I313*H313,2)</f>
        <v>0</v>
      </c>
      <c r="K313" s="164" t="s">
        <v>134</v>
      </c>
      <c r="L313" s="24"/>
      <c r="M313" s="169"/>
      <c r="N313" s="170" t="s">
        <v>40</v>
      </c>
      <c r="O313" s="61"/>
      <c r="P313" s="171" t="n">
        <f aca="false">O313*H313</f>
        <v>0</v>
      </c>
      <c r="Q313" s="171" t="n">
        <v>0.00909</v>
      </c>
      <c r="R313" s="171" t="n">
        <f aca="false">Q313*H313</f>
        <v>0.077265</v>
      </c>
      <c r="S313" s="171" t="n">
        <v>0</v>
      </c>
      <c r="T313" s="172" t="n">
        <f aca="false">S313*H313</f>
        <v>0</v>
      </c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R313" s="173" t="s">
        <v>212</v>
      </c>
      <c r="AT313" s="173" t="s">
        <v>130</v>
      </c>
      <c r="AU313" s="173" t="s">
        <v>136</v>
      </c>
      <c r="AY313" s="4" t="s">
        <v>127</v>
      </c>
      <c r="BE313" s="174" t="n">
        <f aca="false">IF(N313="základní",J313,0)</f>
        <v>0</v>
      </c>
      <c r="BF313" s="174" t="n">
        <f aca="false">IF(N313="snížená",J313,0)</f>
        <v>0</v>
      </c>
      <c r="BG313" s="174" t="n">
        <f aca="false">IF(N313="zákl. přenesená",J313,0)</f>
        <v>0</v>
      </c>
      <c r="BH313" s="174" t="n">
        <f aca="false">IF(N313="sníž. přenesená",J313,0)</f>
        <v>0</v>
      </c>
      <c r="BI313" s="174" t="n">
        <f aca="false">IF(N313="nulová",J313,0)</f>
        <v>0</v>
      </c>
      <c r="BJ313" s="4" t="s">
        <v>136</v>
      </c>
      <c r="BK313" s="174" t="n">
        <f aca="false">ROUND(I313*H313,2)</f>
        <v>0</v>
      </c>
      <c r="BL313" s="4" t="s">
        <v>212</v>
      </c>
      <c r="BM313" s="173" t="s">
        <v>677</v>
      </c>
    </row>
    <row r="314" s="28" customFormat="true" ht="37.8" hidden="false" customHeight="true" outlineLevel="0" collapsed="false">
      <c r="A314" s="23"/>
      <c r="B314" s="161"/>
      <c r="C314" s="198" t="s">
        <v>678</v>
      </c>
      <c r="D314" s="198" t="s">
        <v>474</v>
      </c>
      <c r="E314" s="199" t="s">
        <v>679</v>
      </c>
      <c r="F314" s="200" t="s">
        <v>680</v>
      </c>
      <c r="G314" s="201" t="s">
        <v>133</v>
      </c>
      <c r="H314" s="202" t="n">
        <v>9.775</v>
      </c>
      <c r="I314" s="203"/>
      <c r="J314" s="204" t="n">
        <f aca="false">ROUND(I314*H314,2)</f>
        <v>0</v>
      </c>
      <c r="K314" s="200" t="s">
        <v>134</v>
      </c>
      <c r="L314" s="205"/>
      <c r="M314" s="206"/>
      <c r="N314" s="207" t="s">
        <v>40</v>
      </c>
      <c r="O314" s="61"/>
      <c r="P314" s="171" t="n">
        <f aca="false">O314*H314</f>
        <v>0</v>
      </c>
      <c r="Q314" s="171" t="n">
        <v>0.022</v>
      </c>
      <c r="R314" s="171" t="n">
        <f aca="false">Q314*H314</f>
        <v>0.21505</v>
      </c>
      <c r="S314" s="171" t="n">
        <v>0</v>
      </c>
      <c r="T314" s="172" t="n">
        <f aca="false">S314*H314</f>
        <v>0</v>
      </c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R314" s="173" t="s">
        <v>285</v>
      </c>
      <c r="AT314" s="173" t="s">
        <v>474</v>
      </c>
      <c r="AU314" s="173" t="s">
        <v>136</v>
      </c>
      <c r="AY314" s="4" t="s">
        <v>127</v>
      </c>
      <c r="BE314" s="174" t="n">
        <f aca="false">IF(N314="základní",J314,0)</f>
        <v>0</v>
      </c>
      <c r="BF314" s="174" t="n">
        <f aca="false">IF(N314="snížená",J314,0)</f>
        <v>0</v>
      </c>
      <c r="BG314" s="174" t="n">
        <f aca="false">IF(N314="zákl. přenesená",J314,0)</f>
        <v>0</v>
      </c>
      <c r="BH314" s="174" t="n">
        <f aca="false">IF(N314="sníž. přenesená",J314,0)</f>
        <v>0</v>
      </c>
      <c r="BI314" s="174" t="n">
        <f aca="false">IF(N314="nulová",J314,0)</f>
        <v>0</v>
      </c>
      <c r="BJ314" s="4" t="s">
        <v>136</v>
      </c>
      <c r="BK314" s="174" t="n">
        <f aca="false">ROUND(I314*H314,2)</f>
        <v>0</v>
      </c>
      <c r="BL314" s="4" t="s">
        <v>212</v>
      </c>
      <c r="BM314" s="173" t="s">
        <v>681</v>
      </c>
    </row>
    <row r="315" s="175" customFormat="true" ht="12.8" hidden="false" customHeight="false" outlineLevel="0" collapsed="false">
      <c r="B315" s="176"/>
      <c r="D315" s="177" t="s">
        <v>138</v>
      </c>
      <c r="F315" s="179" t="s">
        <v>682</v>
      </c>
      <c r="H315" s="180" t="n">
        <v>9.775</v>
      </c>
      <c r="I315" s="181"/>
      <c r="L315" s="176"/>
      <c r="M315" s="182"/>
      <c r="N315" s="183"/>
      <c r="O315" s="183"/>
      <c r="P315" s="183"/>
      <c r="Q315" s="183"/>
      <c r="R315" s="183"/>
      <c r="S315" s="183"/>
      <c r="T315" s="184"/>
      <c r="AT315" s="178" t="s">
        <v>138</v>
      </c>
      <c r="AU315" s="178" t="s">
        <v>136</v>
      </c>
      <c r="AV315" s="175" t="s">
        <v>136</v>
      </c>
      <c r="AW315" s="175" t="s">
        <v>2</v>
      </c>
      <c r="AX315" s="175" t="s">
        <v>79</v>
      </c>
      <c r="AY315" s="178" t="s">
        <v>127</v>
      </c>
    </row>
    <row r="316" s="28" customFormat="true" ht="24.15" hidden="false" customHeight="true" outlineLevel="0" collapsed="false">
      <c r="A316" s="23"/>
      <c r="B316" s="161"/>
      <c r="C316" s="162" t="s">
        <v>683</v>
      </c>
      <c r="D316" s="162" t="s">
        <v>130</v>
      </c>
      <c r="E316" s="163" t="s">
        <v>684</v>
      </c>
      <c r="F316" s="164" t="s">
        <v>685</v>
      </c>
      <c r="G316" s="165" t="s">
        <v>133</v>
      </c>
      <c r="H316" s="166" t="n">
        <v>8.5</v>
      </c>
      <c r="I316" s="167"/>
      <c r="J316" s="168" t="n">
        <f aca="false">ROUND(I316*H316,2)</f>
        <v>0</v>
      </c>
      <c r="K316" s="164" t="s">
        <v>134</v>
      </c>
      <c r="L316" s="24"/>
      <c r="M316" s="169"/>
      <c r="N316" s="170" t="s">
        <v>40</v>
      </c>
      <c r="O316" s="61"/>
      <c r="P316" s="171" t="n">
        <f aca="false">O316*H316</f>
        <v>0</v>
      </c>
      <c r="Q316" s="171" t="n">
        <v>0</v>
      </c>
      <c r="R316" s="171" t="n">
        <f aca="false">Q316*H316</f>
        <v>0</v>
      </c>
      <c r="S316" s="171" t="n">
        <v>0</v>
      </c>
      <c r="T316" s="172" t="n">
        <f aca="false">S316*H316</f>
        <v>0</v>
      </c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R316" s="173" t="s">
        <v>212</v>
      </c>
      <c r="AT316" s="173" t="s">
        <v>130</v>
      </c>
      <c r="AU316" s="173" t="s">
        <v>136</v>
      </c>
      <c r="AY316" s="4" t="s">
        <v>127</v>
      </c>
      <c r="BE316" s="174" t="n">
        <f aca="false">IF(N316="základní",J316,0)</f>
        <v>0</v>
      </c>
      <c r="BF316" s="174" t="n">
        <f aca="false">IF(N316="snížená",J316,0)</f>
        <v>0</v>
      </c>
      <c r="BG316" s="174" t="n">
        <f aca="false">IF(N316="zákl. přenesená",J316,0)</f>
        <v>0</v>
      </c>
      <c r="BH316" s="174" t="n">
        <f aca="false">IF(N316="sníž. přenesená",J316,0)</f>
        <v>0</v>
      </c>
      <c r="BI316" s="174" t="n">
        <f aca="false">IF(N316="nulová",J316,0)</f>
        <v>0</v>
      </c>
      <c r="BJ316" s="4" t="s">
        <v>136</v>
      </c>
      <c r="BK316" s="174" t="n">
        <f aca="false">ROUND(I316*H316,2)</f>
        <v>0</v>
      </c>
      <c r="BL316" s="4" t="s">
        <v>212</v>
      </c>
      <c r="BM316" s="173" t="s">
        <v>686</v>
      </c>
    </row>
    <row r="317" s="28" customFormat="true" ht="37.8" hidden="false" customHeight="true" outlineLevel="0" collapsed="false">
      <c r="A317" s="23"/>
      <c r="B317" s="161"/>
      <c r="C317" s="162" t="s">
        <v>687</v>
      </c>
      <c r="D317" s="162" t="s">
        <v>130</v>
      </c>
      <c r="E317" s="163" t="s">
        <v>688</v>
      </c>
      <c r="F317" s="164" t="s">
        <v>689</v>
      </c>
      <c r="G317" s="165" t="s">
        <v>133</v>
      </c>
      <c r="H317" s="166" t="n">
        <v>8.5</v>
      </c>
      <c r="I317" s="167"/>
      <c r="J317" s="168" t="n">
        <f aca="false">ROUND(I317*H317,2)</f>
        <v>0</v>
      </c>
      <c r="K317" s="164" t="s">
        <v>134</v>
      </c>
      <c r="L317" s="24"/>
      <c r="M317" s="169"/>
      <c r="N317" s="170" t="s">
        <v>40</v>
      </c>
      <c r="O317" s="61"/>
      <c r="P317" s="171" t="n">
        <f aca="false">O317*H317</f>
        <v>0</v>
      </c>
      <c r="Q317" s="171" t="n">
        <v>0</v>
      </c>
      <c r="R317" s="171" t="n">
        <f aca="false">Q317*H317</f>
        <v>0</v>
      </c>
      <c r="S317" s="171" t="n">
        <v>0</v>
      </c>
      <c r="T317" s="172" t="n">
        <f aca="false">S317*H317</f>
        <v>0</v>
      </c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R317" s="173" t="s">
        <v>212</v>
      </c>
      <c r="AT317" s="173" t="s">
        <v>130</v>
      </c>
      <c r="AU317" s="173" t="s">
        <v>136</v>
      </c>
      <c r="AY317" s="4" t="s">
        <v>127</v>
      </c>
      <c r="BE317" s="174" t="n">
        <f aca="false">IF(N317="základní",J317,0)</f>
        <v>0</v>
      </c>
      <c r="BF317" s="174" t="n">
        <f aca="false">IF(N317="snížená",J317,0)</f>
        <v>0</v>
      </c>
      <c r="BG317" s="174" t="n">
        <f aca="false">IF(N317="zákl. přenesená",J317,0)</f>
        <v>0</v>
      </c>
      <c r="BH317" s="174" t="n">
        <f aca="false">IF(N317="sníž. přenesená",J317,0)</f>
        <v>0</v>
      </c>
      <c r="BI317" s="174" t="n">
        <f aca="false">IF(N317="nulová",J317,0)</f>
        <v>0</v>
      </c>
      <c r="BJ317" s="4" t="s">
        <v>136</v>
      </c>
      <c r="BK317" s="174" t="n">
        <f aca="false">ROUND(I317*H317,2)</f>
        <v>0</v>
      </c>
      <c r="BL317" s="4" t="s">
        <v>212</v>
      </c>
      <c r="BM317" s="173" t="s">
        <v>690</v>
      </c>
    </row>
    <row r="318" s="28" customFormat="true" ht="24.15" hidden="false" customHeight="true" outlineLevel="0" collapsed="false">
      <c r="A318" s="23"/>
      <c r="B318" s="161"/>
      <c r="C318" s="162" t="s">
        <v>691</v>
      </c>
      <c r="D318" s="162" t="s">
        <v>130</v>
      </c>
      <c r="E318" s="163" t="s">
        <v>692</v>
      </c>
      <c r="F318" s="164" t="s">
        <v>693</v>
      </c>
      <c r="G318" s="165" t="s">
        <v>133</v>
      </c>
      <c r="H318" s="166" t="n">
        <v>9</v>
      </c>
      <c r="I318" s="167"/>
      <c r="J318" s="168" t="n">
        <f aca="false">ROUND(I318*H318,2)</f>
        <v>0</v>
      </c>
      <c r="K318" s="164" t="s">
        <v>134</v>
      </c>
      <c r="L318" s="24"/>
      <c r="M318" s="169"/>
      <c r="N318" s="170" t="s">
        <v>40</v>
      </c>
      <c r="O318" s="61"/>
      <c r="P318" s="171" t="n">
        <f aca="false">O318*H318</f>
        <v>0</v>
      </c>
      <c r="Q318" s="171" t="n">
        <v>0.0015</v>
      </c>
      <c r="R318" s="171" t="n">
        <f aca="false">Q318*H318</f>
        <v>0.0135</v>
      </c>
      <c r="S318" s="171" t="n">
        <v>0</v>
      </c>
      <c r="T318" s="172" t="n">
        <f aca="false">S318*H318</f>
        <v>0</v>
      </c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R318" s="173" t="s">
        <v>212</v>
      </c>
      <c r="AT318" s="173" t="s">
        <v>130</v>
      </c>
      <c r="AU318" s="173" t="s">
        <v>136</v>
      </c>
      <c r="AY318" s="4" t="s">
        <v>127</v>
      </c>
      <c r="BE318" s="174" t="n">
        <f aca="false">IF(N318="základní",J318,0)</f>
        <v>0</v>
      </c>
      <c r="BF318" s="174" t="n">
        <f aca="false">IF(N318="snížená",J318,0)</f>
        <v>0</v>
      </c>
      <c r="BG318" s="174" t="n">
        <f aca="false">IF(N318="zákl. přenesená",J318,0)</f>
        <v>0</v>
      </c>
      <c r="BH318" s="174" t="n">
        <f aca="false">IF(N318="sníž. přenesená",J318,0)</f>
        <v>0</v>
      </c>
      <c r="BI318" s="174" t="n">
        <f aca="false">IF(N318="nulová",J318,0)</f>
        <v>0</v>
      </c>
      <c r="BJ318" s="4" t="s">
        <v>136</v>
      </c>
      <c r="BK318" s="174" t="n">
        <f aca="false">ROUND(I318*H318,2)</f>
        <v>0</v>
      </c>
      <c r="BL318" s="4" t="s">
        <v>212</v>
      </c>
      <c r="BM318" s="173" t="s">
        <v>694</v>
      </c>
    </row>
    <row r="319" s="28" customFormat="true" ht="24.15" hidden="false" customHeight="true" outlineLevel="0" collapsed="false">
      <c r="A319" s="23"/>
      <c r="B319" s="161"/>
      <c r="C319" s="162" t="s">
        <v>695</v>
      </c>
      <c r="D319" s="162" t="s">
        <v>130</v>
      </c>
      <c r="E319" s="163" t="s">
        <v>696</v>
      </c>
      <c r="F319" s="164" t="s">
        <v>697</v>
      </c>
      <c r="G319" s="165" t="s">
        <v>296</v>
      </c>
      <c r="H319" s="197"/>
      <c r="I319" s="167"/>
      <c r="J319" s="168" t="n">
        <f aca="false">ROUND(I319*H319,2)</f>
        <v>0</v>
      </c>
      <c r="K319" s="164" t="s">
        <v>134</v>
      </c>
      <c r="L319" s="24"/>
      <c r="M319" s="169"/>
      <c r="N319" s="170" t="s">
        <v>40</v>
      </c>
      <c r="O319" s="61"/>
      <c r="P319" s="171" t="n">
        <f aca="false">O319*H319</f>
        <v>0</v>
      </c>
      <c r="Q319" s="171" t="n">
        <v>0</v>
      </c>
      <c r="R319" s="171" t="n">
        <f aca="false">Q319*H319</f>
        <v>0</v>
      </c>
      <c r="S319" s="171" t="n">
        <v>0</v>
      </c>
      <c r="T319" s="172" t="n">
        <f aca="false">S319*H319</f>
        <v>0</v>
      </c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R319" s="173" t="s">
        <v>212</v>
      </c>
      <c r="AT319" s="173" t="s">
        <v>130</v>
      </c>
      <c r="AU319" s="173" t="s">
        <v>136</v>
      </c>
      <c r="AY319" s="4" t="s">
        <v>127</v>
      </c>
      <c r="BE319" s="174" t="n">
        <f aca="false">IF(N319="základní",J319,0)</f>
        <v>0</v>
      </c>
      <c r="BF319" s="174" t="n">
        <f aca="false">IF(N319="snížená",J319,0)</f>
        <v>0</v>
      </c>
      <c r="BG319" s="174" t="n">
        <f aca="false">IF(N319="zákl. přenesená",J319,0)</f>
        <v>0</v>
      </c>
      <c r="BH319" s="174" t="n">
        <f aca="false">IF(N319="sníž. přenesená",J319,0)</f>
        <v>0</v>
      </c>
      <c r="BI319" s="174" t="n">
        <f aca="false">IF(N319="nulová",J319,0)</f>
        <v>0</v>
      </c>
      <c r="BJ319" s="4" t="s">
        <v>136</v>
      </c>
      <c r="BK319" s="174" t="n">
        <f aca="false">ROUND(I319*H319,2)</f>
        <v>0</v>
      </c>
      <c r="BL319" s="4" t="s">
        <v>212</v>
      </c>
      <c r="BM319" s="173" t="s">
        <v>698</v>
      </c>
    </row>
    <row r="320" s="147" customFormat="true" ht="22.8" hidden="false" customHeight="true" outlineLevel="0" collapsed="false">
      <c r="B320" s="148"/>
      <c r="D320" s="149" t="s">
        <v>73</v>
      </c>
      <c r="E320" s="159" t="s">
        <v>699</v>
      </c>
      <c r="F320" s="159" t="s">
        <v>700</v>
      </c>
      <c r="I320" s="151"/>
      <c r="J320" s="160" t="n">
        <f aca="false">BK320</f>
        <v>0</v>
      </c>
      <c r="L320" s="148"/>
      <c r="M320" s="153"/>
      <c r="N320" s="154"/>
      <c r="O320" s="154"/>
      <c r="P320" s="155" t="n">
        <f aca="false">SUM(P321:P339)</f>
        <v>0</v>
      </c>
      <c r="Q320" s="154"/>
      <c r="R320" s="155" t="n">
        <f aca="false">SUM(R321:R339)</f>
        <v>0.3380979</v>
      </c>
      <c r="S320" s="154"/>
      <c r="T320" s="156" t="n">
        <f aca="false">SUM(T321:T339)</f>
        <v>0.107</v>
      </c>
      <c r="AR320" s="149" t="s">
        <v>136</v>
      </c>
      <c r="AT320" s="157" t="s">
        <v>73</v>
      </c>
      <c r="AU320" s="157" t="s">
        <v>79</v>
      </c>
      <c r="AY320" s="149" t="s">
        <v>127</v>
      </c>
      <c r="BK320" s="158" t="n">
        <f aca="false">SUM(BK321:BK339)</f>
        <v>0</v>
      </c>
    </row>
    <row r="321" s="28" customFormat="true" ht="24.15" hidden="false" customHeight="true" outlineLevel="0" collapsed="false">
      <c r="A321" s="23"/>
      <c r="B321" s="161"/>
      <c r="C321" s="162" t="s">
        <v>701</v>
      </c>
      <c r="D321" s="162" t="s">
        <v>130</v>
      </c>
      <c r="E321" s="163" t="s">
        <v>702</v>
      </c>
      <c r="F321" s="164" t="s">
        <v>703</v>
      </c>
      <c r="G321" s="165" t="s">
        <v>133</v>
      </c>
      <c r="H321" s="166" t="n">
        <v>42.8</v>
      </c>
      <c r="I321" s="167"/>
      <c r="J321" s="168" t="n">
        <f aca="false">ROUND(I321*H321,2)</f>
        <v>0</v>
      </c>
      <c r="K321" s="164" t="s">
        <v>134</v>
      </c>
      <c r="L321" s="24"/>
      <c r="M321" s="169"/>
      <c r="N321" s="170" t="s">
        <v>40</v>
      </c>
      <c r="O321" s="61"/>
      <c r="P321" s="171" t="n">
        <f aca="false">O321*H321</f>
        <v>0</v>
      </c>
      <c r="Q321" s="171" t="n">
        <v>0</v>
      </c>
      <c r="R321" s="171" t="n">
        <f aca="false">Q321*H321</f>
        <v>0</v>
      </c>
      <c r="S321" s="171" t="n">
        <v>0</v>
      </c>
      <c r="T321" s="172" t="n">
        <f aca="false">S321*H321</f>
        <v>0</v>
      </c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R321" s="173" t="s">
        <v>212</v>
      </c>
      <c r="AT321" s="173" t="s">
        <v>130</v>
      </c>
      <c r="AU321" s="173" t="s">
        <v>136</v>
      </c>
      <c r="AY321" s="4" t="s">
        <v>127</v>
      </c>
      <c r="BE321" s="174" t="n">
        <f aca="false">IF(N321="základní",J321,0)</f>
        <v>0</v>
      </c>
      <c r="BF321" s="174" t="n">
        <f aca="false">IF(N321="snížená",J321,0)</f>
        <v>0</v>
      </c>
      <c r="BG321" s="174" t="n">
        <f aca="false">IF(N321="zákl. přenesená",J321,0)</f>
        <v>0</v>
      </c>
      <c r="BH321" s="174" t="n">
        <f aca="false">IF(N321="sníž. přenesená",J321,0)</f>
        <v>0</v>
      </c>
      <c r="BI321" s="174" t="n">
        <f aca="false">IF(N321="nulová",J321,0)</f>
        <v>0</v>
      </c>
      <c r="BJ321" s="4" t="s">
        <v>136</v>
      </c>
      <c r="BK321" s="174" t="n">
        <f aca="false">ROUND(I321*H321,2)</f>
        <v>0</v>
      </c>
      <c r="BL321" s="4" t="s">
        <v>212</v>
      </c>
      <c r="BM321" s="173" t="s">
        <v>704</v>
      </c>
    </row>
    <row r="322" s="175" customFormat="true" ht="12.8" hidden="false" customHeight="false" outlineLevel="0" collapsed="false">
      <c r="B322" s="176"/>
      <c r="D322" s="177" t="s">
        <v>138</v>
      </c>
      <c r="E322" s="178"/>
      <c r="F322" s="179" t="s">
        <v>705</v>
      </c>
      <c r="H322" s="180" t="n">
        <v>42.8</v>
      </c>
      <c r="I322" s="181"/>
      <c r="L322" s="176"/>
      <c r="M322" s="182"/>
      <c r="N322" s="183"/>
      <c r="O322" s="183"/>
      <c r="P322" s="183"/>
      <c r="Q322" s="183"/>
      <c r="R322" s="183"/>
      <c r="S322" s="183"/>
      <c r="T322" s="184"/>
      <c r="AT322" s="178" t="s">
        <v>138</v>
      </c>
      <c r="AU322" s="178" t="s">
        <v>136</v>
      </c>
      <c r="AV322" s="175" t="s">
        <v>136</v>
      </c>
      <c r="AW322" s="175" t="s">
        <v>31</v>
      </c>
      <c r="AX322" s="175" t="s">
        <v>79</v>
      </c>
      <c r="AY322" s="178" t="s">
        <v>127</v>
      </c>
    </row>
    <row r="323" s="28" customFormat="true" ht="16.5" hidden="false" customHeight="true" outlineLevel="0" collapsed="false">
      <c r="A323" s="23"/>
      <c r="B323" s="161"/>
      <c r="C323" s="162" t="s">
        <v>706</v>
      </c>
      <c r="D323" s="162" t="s">
        <v>130</v>
      </c>
      <c r="E323" s="163" t="s">
        <v>707</v>
      </c>
      <c r="F323" s="164" t="s">
        <v>708</v>
      </c>
      <c r="G323" s="165" t="s">
        <v>133</v>
      </c>
      <c r="H323" s="166" t="n">
        <v>42.8</v>
      </c>
      <c r="I323" s="167"/>
      <c r="J323" s="168" t="n">
        <f aca="false">ROUND(I323*H323,2)</f>
        <v>0</v>
      </c>
      <c r="K323" s="164" t="s">
        <v>134</v>
      </c>
      <c r="L323" s="24"/>
      <c r="M323" s="169"/>
      <c r="N323" s="170" t="s">
        <v>40</v>
      </c>
      <c r="O323" s="61"/>
      <c r="P323" s="171" t="n">
        <f aca="false">O323*H323</f>
        <v>0</v>
      </c>
      <c r="Q323" s="171" t="n">
        <v>0</v>
      </c>
      <c r="R323" s="171" t="n">
        <f aca="false">Q323*H323</f>
        <v>0</v>
      </c>
      <c r="S323" s="171" t="n">
        <v>0</v>
      </c>
      <c r="T323" s="172" t="n">
        <f aca="false">S323*H323</f>
        <v>0</v>
      </c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R323" s="173" t="s">
        <v>212</v>
      </c>
      <c r="AT323" s="173" t="s">
        <v>130</v>
      </c>
      <c r="AU323" s="173" t="s">
        <v>136</v>
      </c>
      <c r="AY323" s="4" t="s">
        <v>127</v>
      </c>
      <c r="BE323" s="174" t="n">
        <f aca="false">IF(N323="základní",J323,0)</f>
        <v>0</v>
      </c>
      <c r="BF323" s="174" t="n">
        <f aca="false">IF(N323="snížená",J323,0)</f>
        <v>0</v>
      </c>
      <c r="BG323" s="174" t="n">
        <f aca="false">IF(N323="zákl. přenesená",J323,0)</f>
        <v>0</v>
      </c>
      <c r="BH323" s="174" t="n">
        <f aca="false">IF(N323="sníž. přenesená",J323,0)</f>
        <v>0</v>
      </c>
      <c r="BI323" s="174" t="n">
        <f aca="false">IF(N323="nulová",J323,0)</f>
        <v>0</v>
      </c>
      <c r="BJ323" s="4" t="s">
        <v>136</v>
      </c>
      <c r="BK323" s="174" t="n">
        <f aca="false">ROUND(I323*H323,2)</f>
        <v>0</v>
      </c>
      <c r="BL323" s="4" t="s">
        <v>212</v>
      </c>
      <c r="BM323" s="173" t="s">
        <v>709</v>
      </c>
    </row>
    <row r="324" s="175" customFormat="true" ht="12.8" hidden="false" customHeight="false" outlineLevel="0" collapsed="false">
      <c r="B324" s="176"/>
      <c r="D324" s="177" t="s">
        <v>138</v>
      </c>
      <c r="E324" s="178"/>
      <c r="F324" s="179" t="s">
        <v>705</v>
      </c>
      <c r="H324" s="180" t="n">
        <v>42.8</v>
      </c>
      <c r="I324" s="181"/>
      <c r="L324" s="176"/>
      <c r="M324" s="182"/>
      <c r="N324" s="183"/>
      <c r="O324" s="183"/>
      <c r="P324" s="183"/>
      <c r="Q324" s="183"/>
      <c r="R324" s="183"/>
      <c r="S324" s="183"/>
      <c r="T324" s="184"/>
      <c r="AT324" s="178" t="s">
        <v>138</v>
      </c>
      <c r="AU324" s="178" t="s">
        <v>136</v>
      </c>
      <c r="AV324" s="175" t="s">
        <v>136</v>
      </c>
      <c r="AW324" s="175" t="s">
        <v>31</v>
      </c>
      <c r="AX324" s="175" t="s">
        <v>79</v>
      </c>
      <c r="AY324" s="178" t="s">
        <v>127</v>
      </c>
    </row>
    <row r="325" s="28" customFormat="true" ht="24.15" hidden="false" customHeight="true" outlineLevel="0" collapsed="false">
      <c r="A325" s="23"/>
      <c r="B325" s="161"/>
      <c r="C325" s="162" t="s">
        <v>710</v>
      </c>
      <c r="D325" s="162" t="s">
        <v>130</v>
      </c>
      <c r="E325" s="163" t="s">
        <v>711</v>
      </c>
      <c r="F325" s="164" t="s">
        <v>712</v>
      </c>
      <c r="G325" s="165" t="s">
        <v>133</v>
      </c>
      <c r="H325" s="166" t="n">
        <v>42.8</v>
      </c>
      <c r="I325" s="167"/>
      <c r="J325" s="168" t="n">
        <f aca="false">ROUND(I325*H325,2)</f>
        <v>0</v>
      </c>
      <c r="K325" s="164" t="s">
        <v>134</v>
      </c>
      <c r="L325" s="24"/>
      <c r="M325" s="169"/>
      <c r="N325" s="170" t="s">
        <v>40</v>
      </c>
      <c r="O325" s="61"/>
      <c r="P325" s="171" t="n">
        <f aca="false">O325*H325</f>
        <v>0</v>
      </c>
      <c r="Q325" s="171" t="n">
        <v>3E-005</v>
      </c>
      <c r="R325" s="171" t="n">
        <f aca="false">Q325*H325</f>
        <v>0.001284</v>
      </c>
      <c r="S325" s="171" t="n">
        <v>0</v>
      </c>
      <c r="T325" s="172" t="n">
        <f aca="false">S325*H325</f>
        <v>0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73" t="s">
        <v>212</v>
      </c>
      <c r="AT325" s="173" t="s">
        <v>130</v>
      </c>
      <c r="AU325" s="173" t="s">
        <v>136</v>
      </c>
      <c r="AY325" s="4" t="s">
        <v>127</v>
      </c>
      <c r="BE325" s="174" t="n">
        <f aca="false">IF(N325="základní",J325,0)</f>
        <v>0</v>
      </c>
      <c r="BF325" s="174" t="n">
        <f aca="false">IF(N325="snížená",J325,0)</f>
        <v>0</v>
      </c>
      <c r="BG325" s="174" t="n">
        <f aca="false">IF(N325="zákl. přenesená",J325,0)</f>
        <v>0</v>
      </c>
      <c r="BH325" s="174" t="n">
        <f aca="false">IF(N325="sníž. přenesená",J325,0)</f>
        <v>0</v>
      </c>
      <c r="BI325" s="174" t="n">
        <f aca="false">IF(N325="nulová",J325,0)</f>
        <v>0</v>
      </c>
      <c r="BJ325" s="4" t="s">
        <v>136</v>
      </c>
      <c r="BK325" s="174" t="n">
        <f aca="false">ROUND(I325*H325,2)</f>
        <v>0</v>
      </c>
      <c r="BL325" s="4" t="s">
        <v>212</v>
      </c>
      <c r="BM325" s="173" t="s">
        <v>713</v>
      </c>
    </row>
    <row r="326" s="28" customFormat="true" ht="24.15" hidden="false" customHeight="true" outlineLevel="0" collapsed="false">
      <c r="A326" s="23"/>
      <c r="B326" s="161"/>
      <c r="C326" s="162" t="s">
        <v>714</v>
      </c>
      <c r="D326" s="162" t="s">
        <v>130</v>
      </c>
      <c r="E326" s="163" t="s">
        <v>715</v>
      </c>
      <c r="F326" s="164" t="s">
        <v>716</v>
      </c>
      <c r="G326" s="165" t="s">
        <v>133</v>
      </c>
      <c r="H326" s="166" t="n">
        <v>37.3</v>
      </c>
      <c r="I326" s="167"/>
      <c r="J326" s="168" t="n">
        <f aca="false">ROUND(I326*H326,2)</f>
        <v>0</v>
      </c>
      <c r="K326" s="164" t="s">
        <v>134</v>
      </c>
      <c r="L326" s="24"/>
      <c r="M326" s="169"/>
      <c r="N326" s="170" t="s">
        <v>40</v>
      </c>
      <c r="O326" s="61"/>
      <c r="P326" s="171" t="n">
        <f aca="false">O326*H326</f>
        <v>0</v>
      </c>
      <c r="Q326" s="171" t="n">
        <v>0.00012</v>
      </c>
      <c r="R326" s="171" t="n">
        <f aca="false">Q326*H326</f>
        <v>0.004476</v>
      </c>
      <c r="S326" s="171" t="n">
        <v>0</v>
      </c>
      <c r="T326" s="172" t="n">
        <f aca="false">S326*H326</f>
        <v>0</v>
      </c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R326" s="173" t="s">
        <v>212</v>
      </c>
      <c r="AT326" s="173" t="s">
        <v>130</v>
      </c>
      <c r="AU326" s="173" t="s">
        <v>136</v>
      </c>
      <c r="AY326" s="4" t="s">
        <v>127</v>
      </c>
      <c r="BE326" s="174" t="n">
        <f aca="false">IF(N326="základní",J326,0)</f>
        <v>0</v>
      </c>
      <c r="BF326" s="174" t="n">
        <f aca="false">IF(N326="snížená",J326,0)</f>
        <v>0</v>
      </c>
      <c r="BG326" s="174" t="n">
        <f aca="false">IF(N326="zákl. přenesená",J326,0)</f>
        <v>0</v>
      </c>
      <c r="BH326" s="174" t="n">
        <f aca="false">IF(N326="sníž. přenesená",J326,0)</f>
        <v>0</v>
      </c>
      <c r="BI326" s="174" t="n">
        <f aca="false">IF(N326="nulová",J326,0)</f>
        <v>0</v>
      </c>
      <c r="BJ326" s="4" t="s">
        <v>136</v>
      </c>
      <c r="BK326" s="174" t="n">
        <f aca="false">ROUND(I326*H326,2)</f>
        <v>0</v>
      </c>
      <c r="BL326" s="4" t="s">
        <v>212</v>
      </c>
      <c r="BM326" s="173" t="s">
        <v>717</v>
      </c>
    </row>
    <row r="327" s="175" customFormat="true" ht="12.8" hidden="false" customHeight="false" outlineLevel="0" collapsed="false">
      <c r="B327" s="176"/>
      <c r="D327" s="177" t="s">
        <v>138</v>
      </c>
      <c r="E327" s="178"/>
      <c r="F327" s="179" t="s">
        <v>718</v>
      </c>
      <c r="H327" s="180" t="n">
        <v>37.3</v>
      </c>
      <c r="I327" s="181"/>
      <c r="L327" s="176"/>
      <c r="M327" s="182"/>
      <c r="N327" s="183"/>
      <c r="O327" s="183"/>
      <c r="P327" s="183"/>
      <c r="Q327" s="183"/>
      <c r="R327" s="183"/>
      <c r="S327" s="183"/>
      <c r="T327" s="184"/>
      <c r="AT327" s="178" t="s">
        <v>138</v>
      </c>
      <c r="AU327" s="178" t="s">
        <v>136</v>
      </c>
      <c r="AV327" s="175" t="s">
        <v>136</v>
      </c>
      <c r="AW327" s="175" t="s">
        <v>31</v>
      </c>
      <c r="AX327" s="175" t="s">
        <v>79</v>
      </c>
      <c r="AY327" s="178" t="s">
        <v>127</v>
      </c>
    </row>
    <row r="328" s="28" customFormat="true" ht="33" hidden="false" customHeight="true" outlineLevel="0" collapsed="false">
      <c r="A328" s="23"/>
      <c r="B328" s="161"/>
      <c r="C328" s="162" t="s">
        <v>719</v>
      </c>
      <c r="D328" s="162" t="s">
        <v>130</v>
      </c>
      <c r="E328" s="163" t="s">
        <v>720</v>
      </c>
      <c r="F328" s="164" t="s">
        <v>721</v>
      </c>
      <c r="G328" s="165" t="s">
        <v>133</v>
      </c>
      <c r="H328" s="166" t="n">
        <v>42.8</v>
      </c>
      <c r="I328" s="167"/>
      <c r="J328" s="168" t="n">
        <f aca="false">ROUND(I328*H328,2)</f>
        <v>0</v>
      </c>
      <c r="K328" s="164" t="s">
        <v>134</v>
      </c>
      <c r="L328" s="24"/>
      <c r="M328" s="169"/>
      <c r="N328" s="170" t="s">
        <v>40</v>
      </c>
      <c r="O328" s="61"/>
      <c r="P328" s="171" t="n">
        <f aca="false">O328*H328</f>
        <v>0</v>
      </c>
      <c r="Q328" s="171" t="n">
        <v>0.00455</v>
      </c>
      <c r="R328" s="171" t="n">
        <f aca="false">Q328*H328</f>
        <v>0.19474</v>
      </c>
      <c r="S328" s="171" t="n">
        <v>0</v>
      </c>
      <c r="T328" s="172" t="n">
        <f aca="false">S328*H328</f>
        <v>0</v>
      </c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R328" s="173" t="s">
        <v>212</v>
      </c>
      <c r="AT328" s="173" t="s">
        <v>130</v>
      </c>
      <c r="AU328" s="173" t="s">
        <v>136</v>
      </c>
      <c r="AY328" s="4" t="s">
        <v>127</v>
      </c>
      <c r="BE328" s="174" t="n">
        <f aca="false">IF(N328="základní",J328,0)</f>
        <v>0</v>
      </c>
      <c r="BF328" s="174" t="n">
        <f aca="false">IF(N328="snížená",J328,0)</f>
        <v>0</v>
      </c>
      <c r="BG328" s="174" t="n">
        <f aca="false">IF(N328="zákl. přenesená",J328,0)</f>
        <v>0</v>
      </c>
      <c r="BH328" s="174" t="n">
        <f aca="false">IF(N328="sníž. přenesená",J328,0)</f>
        <v>0</v>
      </c>
      <c r="BI328" s="174" t="n">
        <f aca="false">IF(N328="nulová",J328,0)</f>
        <v>0</v>
      </c>
      <c r="BJ328" s="4" t="s">
        <v>136</v>
      </c>
      <c r="BK328" s="174" t="n">
        <f aca="false">ROUND(I328*H328,2)</f>
        <v>0</v>
      </c>
      <c r="BL328" s="4" t="s">
        <v>212</v>
      </c>
      <c r="BM328" s="173" t="s">
        <v>722</v>
      </c>
    </row>
    <row r="329" s="28" customFormat="true" ht="24.15" hidden="false" customHeight="true" outlineLevel="0" collapsed="false">
      <c r="A329" s="23"/>
      <c r="B329" s="161"/>
      <c r="C329" s="162" t="s">
        <v>723</v>
      </c>
      <c r="D329" s="162" t="s">
        <v>130</v>
      </c>
      <c r="E329" s="163" t="s">
        <v>724</v>
      </c>
      <c r="F329" s="164" t="s">
        <v>725</v>
      </c>
      <c r="G329" s="165" t="s">
        <v>133</v>
      </c>
      <c r="H329" s="166" t="n">
        <v>42.8</v>
      </c>
      <c r="I329" s="167"/>
      <c r="J329" s="168" t="n">
        <f aca="false">ROUND(I329*H329,2)</f>
        <v>0</v>
      </c>
      <c r="K329" s="164" t="s">
        <v>134</v>
      </c>
      <c r="L329" s="24"/>
      <c r="M329" s="169"/>
      <c r="N329" s="170" t="s">
        <v>40</v>
      </c>
      <c r="O329" s="61"/>
      <c r="P329" s="171" t="n">
        <f aca="false">O329*H329</f>
        <v>0</v>
      </c>
      <c r="Q329" s="171" t="n">
        <v>0</v>
      </c>
      <c r="R329" s="171" t="n">
        <f aca="false">Q329*H329</f>
        <v>0</v>
      </c>
      <c r="S329" s="171" t="n">
        <v>0.0025</v>
      </c>
      <c r="T329" s="172" t="n">
        <f aca="false">S329*H329</f>
        <v>0.107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3" t="s">
        <v>212</v>
      </c>
      <c r="AT329" s="173" t="s">
        <v>130</v>
      </c>
      <c r="AU329" s="173" t="s">
        <v>136</v>
      </c>
      <c r="AY329" s="4" t="s">
        <v>127</v>
      </c>
      <c r="BE329" s="174" t="n">
        <f aca="false">IF(N329="základní",J329,0)</f>
        <v>0</v>
      </c>
      <c r="BF329" s="174" t="n">
        <f aca="false">IF(N329="snížená",J329,0)</f>
        <v>0</v>
      </c>
      <c r="BG329" s="174" t="n">
        <f aca="false">IF(N329="zákl. přenesená",J329,0)</f>
        <v>0</v>
      </c>
      <c r="BH329" s="174" t="n">
        <f aca="false">IF(N329="sníž. přenesená",J329,0)</f>
        <v>0</v>
      </c>
      <c r="BI329" s="174" t="n">
        <f aca="false">IF(N329="nulová",J329,0)</f>
        <v>0</v>
      </c>
      <c r="BJ329" s="4" t="s">
        <v>136</v>
      </c>
      <c r="BK329" s="174" t="n">
        <f aca="false">ROUND(I329*H329,2)</f>
        <v>0</v>
      </c>
      <c r="BL329" s="4" t="s">
        <v>212</v>
      </c>
      <c r="BM329" s="173" t="s">
        <v>726</v>
      </c>
    </row>
    <row r="330" s="175" customFormat="true" ht="12.8" hidden="false" customHeight="false" outlineLevel="0" collapsed="false">
      <c r="B330" s="176"/>
      <c r="D330" s="177" t="s">
        <v>138</v>
      </c>
      <c r="E330" s="178"/>
      <c r="F330" s="179" t="s">
        <v>727</v>
      </c>
      <c r="H330" s="180" t="n">
        <v>42.8</v>
      </c>
      <c r="I330" s="181"/>
      <c r="L330" s="176"/>
      <c r="M330" s="182"/>
      <c r="N330" s="183"/>
      <c r="O330" s="183"/>
      <c r="P330" s="183"/>
      <c r="Q330" s="183"/>
      <c r="R330" s="183"/>
      <c r="S330" s="183"/>
      <c r="T330" s="184"/>
      <c r="AT330" s="178" t="s">
        <v>138</v>
      </c>
      <c r="AU330" s="178" t="s">
        <v>136</v>
      </c>
      <c r="AV330" s="175" t="s">
        <v>136</v>
      </c>
      <c r="AW330" s="175" t="s">
        <v>31</v>
      </c>
      <c r="AX330" s="175" t="s">
        <v>79</v>
      </c>
      <c r="AY330" s="178" t="s">
        <v>127</v>
      </c>
    </row>
    <row r="331" s="28" customFormat="true" ht="16.5" hidden="false" customHeight="true" outlineLevel="0" collapsed="false">
      <c r="A331" s="23"/>
      <c r="B331" s="161"/>
      <c r="C331" s="162" t="s">
        <v>728</v>
      </c>
      <c r="D331" s="162" t="s">
        <v>130</v>
      </c>
      <c r="E331" s="163" t="s">
        <v>729</v>
      </c>
      <c r="F331" s="164" t="s">
        <v>730</v>
      </c>
      <c r="G331" s="165" t="s">
        <v>133</v>
      </c>
      <c r="H331" s="166" t="n">
        <v>42.8</v>
      </c>
      <c r="I331" s="167"/>
      <c r="J331" s="168" t="n">
        <f aca="false">ROUND(I331*H331,2)</f>
        <v>0</v>
      </c>
      <c r="K331" s="164" t="s">
        <v>134</v>
      </c>
      <c r="L331" s="24"/>
      <c r="M331" s="169"/>
      <c r="N331" s="170" t="s">
        <v>40</v>
      </c>
      <c r="O331" s="61"/>
      <c r="P331" s="171" t="n">
        <f aca="false">O331*H331</f>
        <v>0</v>
      </c>
      <c r="Q331" s="171" t="n">
        <v>0.0003</v>
      </c>
      <c r="R331" s="171" t="n">
        <f aca="false">Q331*H331</f>
        <v>0.01284</v>
      </c>
      <c r="S331" s="171" t="n">
        <v>0</v>
      </c>
      <c r="T331" s="172" t="n">
        <f aca="false">S331*H331</f>
        <v>0</v>
      </c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R331" s="173" t="s">
        <v>212</v>
      </c>
      <c r="AT331" s="173" t="s">
        <v>130</v>
      </c>
      <c r="AU331" s="173" t="s">
        <v>136</v>
      </c>
      <c r="AY331" s="4" t="s">
        <v>127</v>
      </c>
      <c r="BE331" s="174" t="n">
        <f aca="false">IF(N331="základní",J331,0)</f>
        <v>0</v>
      </c>
      <c r="BF331" s="174" t="n">
        <f aca="false">IF(N331="snížená",J331,0)</f>
        <v>0</v>
      </c>
      <c r="BG331" s="174" t="n">
        <f aca="false">IF(N331="zákl. přenesená",J331,0)</f>
        <v>0</v>
      </c>
      <c r="BH331" s="174" t="n">
        <f aca="false">IF(N331="sníž. přenesená",J331,0)</f>
        <v>0</v>
      </c>
      <c r="BI331" s="174" t="n">
        <f aca="false">IF(N331="nulová",J331,0)</f>
        <v>0</v>
      </c>
      <c r="BJ331" s="4" t="s">
        <v>136</v>
      </c>
      <c r="BK331" s="174" t="n">
        <f aca="false">ROUND(I331*H331,2)</f>
        <v>0</v>
      </c>
      <c r="BL331" s="4" t="s">
        <v>212</v>
      </c>
      <c r="BM331" s="173" t="s">
        <v>731</v>
      </c>
    </row>
    <row r="332" s="28" customFormat="true" ht="16.5" hidden="false" customHeight="true" outlineLevel="0" collapsed="false">
      <c r="A332" s="23"/>
      <c r="B332" s="161"/>
      <c r="C332" s="198" t="s">
        <v>732</v>
      </c>
      <c r="D332" s="198" t="s">
        <v>474</v>
      </c>
      <c r="E332" s="199" t="s">
        <v>733</v>
      </c>
      <c r="F332" s="200" t="s">
        <v>734</v>
      </c>
      <c r="G332" s="201" t="s">
        <v>133</v>
      </c>
      <c r="H332" s="202" t="n">
        <v>47.08</v>
      </c>
      <c r="I332" s="203"/>
      <c r="J332" s="204" t="n">
        <f aca="false">ROUND(I332*H332,2)</f>
        <v>0</v>
      </c>
      <c r="K332" s="164" t="s">
        <v>134</v>
      </c>
      <c r="L332" s="205"/>
      <c r="M332" s="206"/>
      <c r="N332" s="207" t="s">
        <v>40</v>
      </c>
      <c r="O332" s="61"/>
      <c r="P332" s="171" t="n">
        <f aca="false">O332*H332</f>
        <v>0</v>
      </c>
      <c r="Q332" s="171" t="n">
        <v>0.00264</v>
      </c>
      <c r="R332" s="171" t="n">
        <f aca="false">Q332*H332</f>
        <v>0.1242912</v>
      </c>
      <c r="S332" s="171" t="n">
        <v>0</v>
      </c>
      <c r="T332" s="172" t="n">
        <f aca="false">S332*H332</f>
        <v>0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3" t="s">
        <v>285</v>
      </c>
      <c r="AT332" s="173" t="s">
        <v>474</v>
      </c>
      <c r="AU332" s="173" t="s">
        <v>136</v>
      </c>
      <c r="AY332" s="4" t="s">
        <v>127</v>
      </c>
      <c r="BE332" s="174" t="n">
        <f aca="false">IF(N332="základní",J332,0)</f>
        <v>0</v>
      </c>
      <c r="BF332" s="174" t="n">
        <f aca="false">IF(N332="snížená",J332,0)</f>
        <v>0</v>
      </c>
      <c r="BG332" s="174" t="n">
        <f aca="false">IF(N332="zákl. přenesená",J332,0)</f>
        <v>0</v>
      </c>
      <c r="BH332" s="174" t="n">
        <f aca="false">IF(N332="sníž. přenesená",J332,0)</f>
        <v>0</v>
      </c>
      <c r="BI332" s="174" t="n">
        <f aca="false">IF(N332="nulová",J332,0)</f>
        <v>0</v>
      </c>
      <c r="BJ332" s="4" t="s">
        <v>136</v>
      </c>
      <c r="BK332" s="174" t="n">
        <f aca="false">ROUND(I332*H332,2)</f>
        <v>0</v>
      </c>
      <c r="BL332" s="4" t="s">
        <v>212</v>
      </c>
      <c r="BM332" s="173" t="s">
        <v>735</v>
      </c>
    </row>
    <row r="333" s="175" customFormat="true" ht="12.8" hidden="false" customHeight="false" outlineLevel="0" collapsed="false">
      <c r="B333" s="176"/>
      <c r="D333" s="177" t="s">
        <v>138</v>
      </c>
      <c r="F333" s="179" t="s">
        <v>736</v>
      </c>
      <c r="H333" s="180" t="n">
        <v>47.08</v>
      </c>
      <c r="I333" s="181"/>
      <c r="L333" s="176"/>
      <c r="M333" s="182"/>
      <c r="N333" s="183"/>
      <c r="O333" s="183"/>
      <c r="P333" s="183"/>
      <c r="Q333" s="183"/>
      <c r="R333" s="183"/>
      <c r="S333" s="183"/>
      <c r="T333" s="184"/>
      <c r="AT333" s="178" t="s">
        <v>138</v>
      </c>
      <c r="AU333" s="178" t="s">
        <v>136</v>
      </c>
      <c r="AV333" s="175" t="s">
        <v>136</v>
      </c>
      <c r="AW333" s="175" t="s">
        <v>2</v>
      </c>
      <c r="AX333" s="175" t="s">
        <v>79</v>
      </c>
      <c r="AY333" s="178" t="s">
        <v>127</v>
      </c>
    </row>
    <row r="334" s="28" customFormat="true" ht="24.15" hidden="false" customHeight="true" outlineLevel="0" collapsed="false">
      <c r="A334" s="23"/>
      <c r="B334" s="161"/>
      <c r="C334" s="162" t="s">
        <v>737</v>
      </c>
      <c r="D334" s="162" t="s">
        <v>130</v>
      </c>
      <c r="E334" s="163" t="s">
        <v>738</v>
      </c>
      <c r="F334" s="164" t="s">
        <v>739</v>
      </c>
      <c r="G334" s="165" t="s">
        <v>142</v>
      </c>
      <c r="H334" s="166" t="n">
        <v>42.8</v>
      </c>
      <c r="I334" s="167"/>
      <c r="J334" s="168" t="n">
        <f aca="false">ROUND(I334*H334,2)</f>
        <v>0</v>
      </c>
      <c r="K334" s="164"/>
      <c r="L334" s="24"/>
      <c r="M334" s="169"/>
      <c r="N334" s="170" t="s">
        <v>40</v>
      </c>
      <c r="O334" s="61"/>
      <c r="P334" s="171" t="n">
        <f aca="false">O334*H334</f>
        <v>0</v>
      </c>
      <c r="Q334" s="171" t="n">
        <v>0</v>
      </c>
      <c r="R334" s="171" t="n">
        <f aca="false">Q334*H334</f>
        <v>0</v>
      </c>
      <c r="S334" s="171" t="n">
        <v>0</v>
      </c>
      <c r="T334" s="172" t="n">
        <f aca="false">S334*H334</f>
        <v>0</v>
      </c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R334" s="173" t="s">
        <v>212</v>
      </c>
      <c r="AT334" s="173" t="s">
        <v>130</v>
      </c>
      <c r="AU334" s="173" t="s">
        <v>136</v>
      </c>
      <c r="AY334" s="4" t="s">
        <v>127</v>
      </c>
      <c r="BE334" s="174" t="n">
        <f aca="false">IF(N334="základní",J334,0)</f>
        <v>0</v>
      </c>
      <c r="BF334" s="174" t="n">
        <f aca="false">IF(N334="snížená",J334,0)</f>
        <v>0</v>
      </c>
      <c r="BG334" s="174" t="n">
        <f aca="false">IF(N334="zákl. přenesená",J334,0)</f>
        <v>0</v>
      </c>
      <c r="BH334" s="174" t="n">
        <f aca="false">IF(N334="sníž. přenesená",J334,0)</f>
        <v>0</v>
      </c>
      <c r="BI334" s="174" t="n">
        <f aca="false">IF(N334="nulová",J334,0)</f>
        <v>0</v>
      </c>
      <c r="BJ334" s="4" t="s">
        <v>136</v>
      </c>
      <c r="BK334" s="174" t="n">
        <f aca="false">ROUND(I334*H334,2)</f>
        <v>0</v>
      </c>
      <c r="BL334" s="4" t="s">
        <v>212</v>
      </c>
      <c r="BM334" s="173" t="s">
        <v>740</v>
      </c>
    </row>
    <row r="335" s="28" customFormat="true" ht="16.5" hidden="false" customHeight="true" outlineLevel="0" collapsed="false">
      <c r="A335" s="23"/>
      <c r="B335" s="161"/>
      <c r="C335" s="162" t="s">
        <v>741</v>
      </c>
      <c r="D335" s="162" t="s">
        <v>130</v>
      </c>
      <c r="E335" s="163" t="s">
        <v>742</v>
      </c>
      <c r="F335" s="164" t="s">
        <v>743</v>
      </c>
      <c r="G335" s="165" t="s">
        <v>142</v>
      </c>
      <c r="H335" s="166" t="n">
        <v>46.67</v>
      </c>
      <c r="I335" s="167"/>
      <c r="J335" s="168" t="n">
        <f aca="false">ROUND(I335*H335,2)</f>
        <v>0</v>
      </c>
      <c r="K335" s="164"/>
      <c r="L335" s="24"/>
      <c r="M335" s="169"/>
      <c r="N335" s="170" t="s">
        <v>40</v>
      </c>
      <c r="O335" s="61"/>
      <c r="P335" s="171" t="n">
        <f aca="false">O335*H335</f>
        <v>0</v>
      </c>
      <c r="Q335" s="171" t="n">
        <v>1E-005</v>
      </c>
      <c r="R335" s="171" t="n">
        <f aca="false">Q335*H335</f>
        <v>0.0004667</v>
      </c>
      <c r="S335" s="171" t="n">
        <v>0</v>
      </c>
      <c r="T335" s="172" t="n">
        <f aca="false">S335*H335</f>
        <v>0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73" t="s">
        <v>212</v>
      </c>
      <c r="AT335" s="173" t="s">
        <v>130</v>
      </c>
      <c r="AU335" s="173" t="s">
        <v>136</v>
      </c>
      <c r="AY335" s="4" t="s">
        <v>127</v>
      </c>
      <c r="BE335" s="174" t="n">
        <f aca="false">IF(N335="základní",J335,0)</f>
        <v>0</v>
      </c>
      <c r="BF335" s="174" t="n">
        <f aca="false">IF(N335="snížená",J335,0)</f>
        <v>0</v>
      </c>
      <c r="BG335" s="174" t="n">
        <f aca="false">IF(N335="zákl. přenesená",J335,0)</f>
        <v>0</v>
      </c>
      <c r="BH335" s="174" t="n">
        <f aca="false">IF(N335="sníž. přenesená",J335,0)</f>
        <v>0</v>
      </c>
      <c r="BI335" s="174" t="n">
        <f aca="false">IF(N335="nulová",J335,0)</f>
        <v>0</v>
      </c>
      <c r="BJ335" s="4" t="s">
        <v>136</v>
      </c>
      <c r="BK335" s="174" t="n">
        <f aca="false">ROUND(I335*H335,2)</f>
        <v>0</v>
      </c>
      <c r="BL335" s="4" t="s">
        <v>212</v>
      </c>
      <c r="BM335" s="173" t="s">
        <v>744</v>
      </c>
    </row>
    <row r="336" s="175" customFormat="true" ht="12.8" hidden="false" customHeight="false" outlineLevel="0" collapsed="false">
      <c r="B336" s="176"/>
      <c r="D336" s="177" t="s">
        <v>138</v>
      </c>
      <c r="E336" s="178"/>
      <c r="F336" s="179" t="s">
        <v>745</v>
      </c>
      <c r="H336" s="180" t="n">
        <v>36.94</v>
      </c>
      <c r="I336" s="181"/>
      <c r="L336" s="176"/>
      <c r="M336" s="182"/>
      <c r="N336" s="183"/>
      <c r="O336" s="183"/>
      <c r="P336" s="183"/>
      <c r="Q336" s="183"/>
      <c r="R336" s="183"/>
      <c r="S336" s="183"/>
      <c r="T336" s="184"/>
      <c r="AT336" s="178" t="s">
        <v>138</v>
      </c>
      <c r="AU336" s="178" t="s">
        <v>136</v>
      </c>
      <c r="AV336" s="175" t="s">
        <v>136</v>
      </c>
      <c r="AW336" s="175" t="s">
        <v>31</v>
      </c>
      <c r="AX336" s="175" t="s">
        <v>74</v>
      </c>
      <c r="AY336" s="178" t="s">
        <v>127</v>
      </c>
    </row>
    <row r="337" s="175" customFormat="true" ht="12.8" hidden="false" customHeight="false" outlineLevel="0" collapsed="false">
      <c r="B337" s="176"/>
      <c r="D337" s="177" t="s">
        <v>138</v>
      </c>
      <c r="E337" s="178"/>
      <c r="F337" s="179" t="s">
        <v>746</v>
      </c>
      <c r="H337" s="180" t="n">
        <v>9.73</v>
      </c>
      <c r="I337" s="181"/>
      <c r="L337" s="176"/>
      <c r="M337" s="182"/>
      <c r="N337" s="183"/>
      <c r="O337" s="183"/>
      <c r="P337" s="183"/>
      <c r="Q337" s="183"/>
      <c r="R337" s="183"/>
      <c r="S337" s="183"/>
      <c r="T337" s="184"/>
      <c r="AT337" s="178" t="s">
        <v>138</v>
      </c>
      <c r="AU337" s="178" t="s">
        <v>136</v>
      </c>
      <c r="AV337" s="175" t="s">
        <v>136</v>
      </c>
      <c r="AW337" s="175" t="s">
        <v>31</v>
      </c>
      <c r="AX337" s="175" t="s">
        <v>74</v>
      </c>
      <c r="AY337" s="178" t="s">
        <v>127</v>
      </c>
    </row>
    <row r="338" s="185" customFormat="true" ht="12.8" hidden="false" customHeight="false" outlineLevel="0" collapsed="false">
      <c r="B338" s="186"/>
      <c r="D338" s="177" t="s">
        <v>138</v>
      </c>
      <c r="E338" s="187"/>
      <c r="F338" s="188" t="s">
        <v>156</v>
      </c>
      <c r="H338" s="189" t="n">
        <v>46.67</v>
      </c>
      <c r="I338" s="190"/>
      <c r="L338" s="186"/>
      <c r="M338" s="191"/>
      <c r="N338" s="192"/>
      <c r="O338" s="192"/>
      <c r="P338" s="192"/>
      <c r="Q338" s="192"/>
      <c r="R338" s="192"/>
      <c r="S338" s="192"/>
      <c r="T338" s="193"/>
      <c r="AT338" s="187" t="s">
        <v>138</v>
      </c>
      <c r="AU338" s="187" t="s">
        <v>136</v>
      </c>
      <c r="AV338" s="185" t="s">
        <v>135</v>
      </c>
      <c r="AW338" s="185" t="s">
        <v>31</v>
      </c>
      <c r="AX338" s="185" t="s">
        <v>79</v>
      </c>
      <c r="AY338" s="187" t="s">
        <v>127</v>
      </c>
    </row>
    <row r="339" s="28" customFormat="true" ht="24.15" hidden="false" customHeight="true" outlineLevel="0" collapsed="false">
      <c r="A339" s="23"/>
      <c r="B339" s="161"/>
      <c r="C339" s="162" t="s">
        <v>747</v>
      </c>
      <c r="D339" s="162" t="s">
        <v>130</v>
      </c>
      <c r="E339" s="163" t="s">
        <v>748</v>
      </c>
      <c r="F339" s="164" t="s">
        <v>749</v>
      </c>
      <c r="G339" s="165" t="s">
        <v>296</v>
      </c>
      <c r="H339" s="197"/>
      <c r="I339" s="167"/>
      <c r="J339" s="168" t="n">
        <f aca="false">ROUND(I339*H339,2)</f>
        <v>0</v>
      </c>
      <c r="K339" s="164"/>
      <c r="L339" s="24"/>
      <c r="M339" s="169"/>
      <c r="N339" s="170" t="s">
        <v>40</v>
      </c>
      <c r="O339" s="61"/>
      <c r="P339" s="171" t="n">
        <f aca="false">O339*H339</f>
        <v>0</v>
      </c>
      <c r="Q339" s="171" t="n">
        <v>0</v>
      </c>
      <c r="R339" s="171" t="n">
        <f aca="false">Q339*H339</f>
        <v>0</v>
      </c>
      <c r="S339" s="171" t="n">
        <v>0</v>
      </c>
      <c r="T339" s="172" t="n">
        <f aca="false">S339*H339</f>
        <v>0</v>
      </c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R339" s="173" t="s">
        <v>212</v>
      </c>
      <c r="AT339" s="173" t="s">
        <v>130</v>
      </c>
      <c r="AU339" s="173" t="s">
        <v>136</v>
      </c>
      <c r="AY339" s="4" t="s">
        <v>127</v>
      </c>
      <c r="BE339" s="174" t="n">
        <f aca="false">IF(N339="základní",J339,0)</f>
        <v>0</v>
      </c>
      <c r="BF339" s="174" t="n">
        <f aca="false">IF(N339="snížená",J339,0)</f>
        <v>0</v>
      </c>
      <c r="BG339" s="174" t="n">
        <f aca="false">IF(N339="zákl. přenesená",J339,0)</f>
        <v>0</v>
      </c>
      <c r="BH339" s="174" t="n">
        <f aca="false">IF(N339="sníž. přenesená",J339,0)</f>
        <v>0</v>
      </c>
      <c r="BI339" s="174" t="n">
        <f aca="false">IF(N339="nulová",J339,0)</f>
        <v>0</v>
      </c>
      <c r="BJ339" s="4" t="s">
        <v>136</v>
      </c>
      <c r="BK339" s="174" t="n">
        <f aca="false">ROUND(I339*H339,2)</f>
        <v>0</v>
      </c>
      <c r="BL339" s="4" t="s">
        <v>212</v>
      </c>
      <c r="BM339" s="173" t="s">
        <v>750</v>
      </c>
    </row>
    <row r="340" s="147" customFormat="true" ht="22.8" hidden="false" customHeight="true" outlineLevel="0" collapsed="false">
      <c r="B340" s="148"/>
      <c r="D340" s="149" t="s">
        <v>73</v>
      </c>
      <c r="E340" s="159" t="s">
        <v>751</v>
      </c>
      <c r="F340" s="159" t="s">
        <v>752</v>
      </c>
      <c r="I340" s="151"/>
      <c r="J340" s="160" t="n">
        <f aca="false">BK340</f>
        <v>0</v>
      </c>
      <c r="L340" s="148"/>
      <c r="M340" s="153"/>
      <c r="N340" s="154"/>
      <c r="O340" s="154"/>
      <c r="P340" s="155" t="n">
        <f aca="false">SUM(P341:P354)</f>
        <v>0</v>
      </c>
      <c r="Q340" s="154"/>
      <c r="R340" s="155" t="n">
        <f aca="false">SUM(R341:R354)</f>
        <v>0.966935</v>
      </c>
      <c r="S340" s="154"/>
      <c r="T340" s="156" t="n">
        <f aca="false">SUM(T341:T354)</f>
        <v>0</v>
      </c>
      <c r="AR340" s="149" t="s">
        <v>136</v>
      </c>
      <c r="AT340" s="157" t="s">
        <v>73</v>
      </c>
      <c r="AU340" s="157" t="s">
        <v>79</v>
      </c>
      <c r="AY340" s="149" t="s">
        <v>127</v>
      </c>
      <c r="BK340" s="158" t="n">
        <f aca="false">SUM(BK341:BK354)</f>
        <v>0</v>
      </c>
    </row>
    <row r="341" s="28" customFormat="true" ht="16.5" hidden="false" customHeight="true" outlineLevel="0" collapsed="false">
      <c r="A341" s="23"/>
      <c r="B341" s="161"/>
      <c r="C341" s="162" t="s">
        <v>753</v>
      </c>
      <c r="D341" s="162" t="s">
        <v>130</v>
      </c>
      <c r="E341" s="163" t="s">
        <v>754</v>
      </c>
      <c r="F341" s="164" t="s">
        <v>755</v>
      </c>
      <c r="G341" s="165" t="s">
        <v>133</v>
      </c>
      <c r="H341" s="166" t="n">
        <v>29.75</v>
      </c>
      <c r="I341" s="167"/>
      <c r="J341" s="168" t="n">
        <f aca="false">ROUND(I341*H341,2)</f>
        <v>0</v>
      </c>
      <c r="K341" s="164" t="s">
        <v>134</v>
      </c>
      <c r="L341" s="24"/>
      <c r="M341" s="169"/>
      <c r="N341" s="170" t="s">
        <v>40</v>
      </c>
      <c r="O341" s="61"/>
      <c r="P341" s="171" t="n">
        <f aca="false">O341*H341</f>
        <v>0</v>
      </c>
      <c r="Q341" s="171" t="n">
        <v>0.0003</v>
      </c>
      <c r="R341" s="171" t="n">
        <f aca="false">Q341*H341</f>
        <v>0.008925</v>
      </c>
      <c r="S341" s="171" t="n">
        <v>0</v>
      </c>
      <c r="T341" s="172" t="n">
        <f aca="false"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3" t="s">
        <v>212</v>
      </c>
      <c r="AT341" s="173" t="s">
        <v>130</v>
      </c>
      <c r="AU341" s="173" t="s">
        <v>136</v>
      </c>
      <c r="AY341" s="4" t="s">
        <v>127</v>
      </c>
      <c r="BE341" s="174" t="n">
        <f aca="false">IF(N341="základní",J341,0)</f>
        <v>0</v>
      </c>
      <c r="BF341" s="174" t="n">
        <f aca="false">IF(N341="snížená",J341,0)</f>
        <v>0</v>
      </c>
      <c r="BG341" s="174" t="n">
        <f aca="false">IF(N341="zákl. přenesená",J341,0)</f>
        <v>0</v>
      </c>
      <c r="BH341" s="174" t="n">
        <f aca="false">IF(N341="sníž. přenesená",J341,0)</f>
        <v>0</v>
      </c>
      <c r="BI341" s="174" t="n">
        <f aca="false">IF(N341="nulová",J341,0)</f>
        <v>0</v>
      </c>
      <c r="BJ341" s="4" t="s">
        <v>136</v>
      </c>
      <c r="BK341" s="174" t="n">
        <f aca="false">ROUND(I341*H341,2)</f>
        <v>0</v>
      </c>
      <c r="BL341" s="4" t="s">
        <v>212</v>
      </c>
      <c r="BM341" s="173" t="s">
        <v>756</v>
      </c>
    </row>
    <row r="342" s="175" customFormat="true" ht="19.25" hidden="false" customHeight="false" outlineLevel="0" collapsed="false">
      <c r="B342" s="176"/>
      <c r="D342" s="177" t="s">
        <v>138</v>
      </c>
      <c r="E342" s="178"/>
      <c r="F342" s="179" t="s">
        <v>757</v>
      </c>
      <c r="H342" s="180" t="n">
        <v>27.355</v>
      </c>
      <c r="I342" s="181"/>
      <c r="L342" s="176"/>
      <c r="M342" s="182"/>
      <c r="N342" s="183"/>
      <c r="O342" s="183"/>
      <c r="P342" s="183"/>
      <c r="Q342" s="183"/>
      <c r="R342" s="183"/>
      <c r="S342" s="183"/>
      <c r="T342" s="184"/>
      <c r="AT342" s="178" t="s">
        <v>138</v>
      </c>
      <c r="AU342" s="178" t="s">
        <v>136</v>
      </c>
      <c r="AV342" s="175" t="s">
        <v>136</v>
      </c>
      <c r="AW342" s="175" t="s">
        <v>31</v>
      </c>
      <c r="AX342" s="175" t="s">
        <v>74</v>
      </c>
      <c r="AY342" s="178" t="s">
        <v>127</v>
      </c>
    </row>
    <row r="343" s="175" customFormat="true" ht="12.8" hidden="false" customHeight="false" outlineLevel="0" collapsed="false">
      <c r="B343" s="176"/>
      <c r="D343" s="177" t="s">
        <v>138</v>
      </c>
      <c r="E343" s="178"/>
      <c r="F343" s="179" t="s">
        <v>758</v>
      </c>
      <c r="H343" s="180" t="n">
        <v>2.395</v>
      </c>
      <c r="I343" s="181"/>
      <c r="L343" s="176"/>
      <c r="M343" s="182"/>
      <c r="N343" s="183"/>
      <c r="O343" s="183"/>
      <c r="P343" s="183"/>
      <c r="Q343" s="183"/>
      <c r="R343" s="183"/>
      <c r="S343" s="183"/>
      <c r="T343" s="184"/>
      <c r="AT343" s="178" t="s">
        <v>138</v>
      </c>
      <c r="AU343" s="178" t="s">
        <v>136</v>
      </c>
      <c r="AV343" s="175" t="s">
        <v>136</v>
      </c>
      <c r="AW343" s="175" t="s">
        <v>31</v>
      </c>
      <c r="AX343" s="175" t="s">
        <v>74</v>
      </c>
      <c r="AY343" s="178" t="s">
        <v>127</v>
      </c>
    </row>
    <row r="344" s="185" customFormat="true" ht="12.8" hidden="false" customHeight="false" outlineLevel="0" collapsed="false">
      <c r="B344" s="186"/>
      <c r="D344" s="177" t="s">
        <v>138</v>
      </c>
      <c r="E344" s="187"/>
      <c r="F344" s="188" t="s">
        <v>156</v>
      </c>
      <c r="H344" s="189" t="n">
        <v>29.75</v>
      </c>
      <c r="I344" s="190"/>
      <c r="L344" s="186"/>
      <c r="M344" s="191"/>
      <c r="N344" s="192"/>
      <c r="O344" s="192"/>
      <c r="P344" s="192"/>
      <c r="Q344" s="192"/>
      <c r="R344" s="192"/>
      <c r="S344" s="192"/>
      <c r="T344" s="193"/>
      <c r="AT344" s="187" t="s">
        <v>138</v>
      </c>
      <c r="AU344" s="187" t="s">
        <v>136</v>
      </c>
      <c r="AV344" s="185" t="s">
        <v>135</v>
      </c>
      <c r="AW344" s="185" t="s">
        <v>31</v>
      </c>
      <c r="AX344" s="185" t="s">
        <v>79</v>
      </c>
      <c r="AY344" s="187" t="s">
        <v>127</v>
      </c>
    </row>
    <row r="345" s="28" customFormat="true" ht="24.15" hidden="false" customHeight="true" outlineLevel="0" collapsed="false">
      <c r="A345" s="23"/>
      <c r="B345" s="161"/>
      <c r="C345" s="162" t="s">
        <v>759</v>
      </c>
      <c r="D345" s="162" t="s">
        <v>130</v>
      </c>
      <c r="E345" s="163" t="s">
        <v>760</v>
      </c>
      <c r="F345" s="164" t="s">
        <v>761</v>
      </c>
      <c r="G345" s="165" t="s">
        <v>133</v>
      </c>
      <c r="H345" s="166" t="n">
        <v>4</v>
      </c>
      <c r="I345" s="167"/>
      <c r="J345" s="168" t="n">
        <f aca="false">ROUND(I345*H345,2)</f>
        <v>0</v>
      </c>
      <c r="K345" s="164" t="s">
        <v>134</v>
      </c>
      <c r="L345" s="24"/>
      <c r="M345" s="169"/>
      <c r="N345" s="170" t="s">
        <v>40</v>
      </c>
      <c r="O345" s="61"/>
      <c r="P345" s="171" t="n">
        <f aca="false">O345*H345</f>
        <v>0</v>
      </c>
      <c r="Q345" s="171" t="n">
        <v>0.0015</v>
      </c>
      <c r="R345" s="171" t="n">
        <f aca="false">Q345*H345</f>
        <v>0.006</v>
      </c>
      <c r="S345" s="171" t="n">
        <v>0</v>
      </c>
      <c r="T345" s="172" t="n">
        <f aca="false"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73" t="s">
        <v>212</v>
      </c>
      <c r="AT345" s="173" t="s">
        <v>130</v>
      </c>
      <c r="AU345" s="173" t="s">
        <v>136</v>
      </c>
      <c r="AY345" s="4" t="s">
        <v>127</v>
      </c>
      <c r="BE345" s="174" t="n">
        <f aca="false">IF(N345="základní",J345,0)</f>
        <v>0</v>
      </c>
      <c r="BF345" s="174" t="n">
        <f aca="false">IF(N345="snížená",J345,0)</f>
        <v>0</v>
      </c>
      <c r="BG345" s="174" t="n">
        <f aca="false">IF(N345="zákl. přenesená",J345,0)</f>
        <v>0</v>
      </c>
      <c r="BH345" s="174" t="n">
        <f aca="false">IF(N345="sníž. přenesená",J345,0)</f>
        <v>0</v>
      </c>
      <c r="BI345" s="174" t="n">
        <f aca="false">IF(N345="nulová",J345,0)</f>
        <v>0</v>
      </c>
      <c r="BJ345" s="4" t="s">
        <v>136</v>
      </c>
      <c r="BK345" s="174" t="n">
        <f aca="false">ROUND(I345*H345,2)</f>
        <v>0</v>
      </c>
      <c r="BL345" s="4" t="s">
        <v>212</v>
      </c>
      <c r="BM345" s="173" t="s">
        <v>762</v>
      </c>
    </row>
    <row r="346" s="175" customFormat="true" ht="12.8" hidden="false" customHeight="false" outlineLevel="0" collapsed="false">
      <c r="B346" s="176"/>
      <c r="D346" s="177" t="s">
        <v>138</v>
      </c>
      <c r="E346" s="178"/>
      <c r="F346" s="179" t="s">
        <v>763</v>
      </c>
      <c r="H346" s="180" t="n">
        <v>4</v>
      </c>
      <c r="I346" s="181"/>
      <c r="L346" s="176"/>
      <c r="M346" s="182"/>
      <c r="N346" s="183"/>
      <c r="O346" s="183"/>
      <c r="P346" s="183"/>
      <c r="Q346" s="183"/>
      <c r="R346" s="183"/>
      <c r="S346" s="183"/>
      <c r="T346" s="184"/>
      <c r="AT346" s="178" t="s">
        <v>138</v>
      </c>
      <c r="AU346" s="178" t="s">
        <v>136</v>
      </c>
      <c r="AV346" s="175" t="s">
        <v>136</v>
      </c>
      <c r="AW346" s="175" t="s">
        <v>31</v>
      </c>
      <c r="AX346" s="175" t="s">
        <v>79</v>
      </c>
      <c r="AY346" s="178" t="s">
        <v>127</v>
      </c>
    </row>
    <row r="347" s="28" customFormat="true" ht="37.8" hidden="false" customHeight="true" outlineLevel="0" collapsed="false">
      <c r="A347" s="23"/>
      <c r="B347" s="161"/>
      <c r="C347" s="162" t="s">
        <v>764</v>
      </c>
      <c r="D347" s="162" t="s">
        <v>130</v>
      </c>
      <c r="E347" s="163" t="s">
        <v>765</v>
      </c>
      <c r="F347" s="164" t="s">
        <v>766</v>
      </c>
      <c r="G347" s="165" t="s">
        <v>133</v>
      </c>
      <c r="H347" s="166" t="n">
        <v>29.75</v>
      </c>
      <c r="I347" s="167"/>
      <c r="J347" s="168" t="n">
        <f aca="false">ROUND(I347*H347,2)</f>
        <v>0</v>
      </c>
      <c r="K347" s="164" t="s">
        <v>134</v>
      </c>
      <c r="L347" s="24"/>
      <c r="M347" s="169"/>
      <c r="N347" s="170" t="s">
        <v>40</v>
      </c>
      <c r="O347" s="61"/>
      <c r="P347" s="171" t="n">
        <f aca="false">O347*H347</f>
        <v>0</v>
      </c>
      <c r="Q347" s="171" t="n">
        <v>0.009</v>
      </c>
      <c r="R347" s="171" t="n">
        <f aca="false">Q347*H347</f>
        <v>0.26775</v>
      </c>
      <c r="S347" s="171" t="n">
        <v>0</v>
      </c>
      <c r="T347" s="172" t="n">
        <f aca="false">S347*H347</f>
        <v>0</v>
      </c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R347" s="173" t="s">
        <v>212</v>
      </c>
      <c r="AT347" s="173" t="s">
        <v>130</v>
      </c>
      <c r="AU347" s="173" t="s">
        <v>136</v>
      </c>
      <c r="AY347" s="4" t="s">
        <v>127</v>
      </c>
      <c r="BE347" s="174" t="n">
        <f aca="false">IF(N347="základní",J347,0)</f>
        <v>0</v>
      </c>
      <c r="BF347" s="174" t="n">
        <f aca="false">IF(N347="snížená",J347,0)</f>
        <v>0</v>
      </c>
      <c r="BG347" s="174" t="n">
        <f aca="false">IF(N347="zákl. přenesená",J347,0)</f>
        <v>0</v>
      </c>
      <c r="BH347" s="174" t="n">
        <f aca="false">IF(N347="sníž. přenesená",J347,0)</f>
        <v>0</v>
      </c>
      <c r="BI347" s="174" t="n">
        <f aca="false">IF(N347="nulová",J347,0)</f>
        <v>0</v>
      </c>
      <c r="BJ347" s="4" t="s">
        <v>136</v>
      </c>
      <c r="BK347" s="174" t="n">
        <f aca="false">ROUND(I347*H347,2)</f>
        <v>0</v>
      </c>
      <c r="BL347" s="4" t="s">
        <v>212</v>
      </c>
      <c r="BM347" s="173" t="s">
        <v>767</v>
      </c>
    </row>
    <row r="348" s="175" customFormat="true" ht="12.8" hidden="false" customHeight="false" outlineLevel="0" collapsed="false">
      <c r="B348" s="176"/>
      <c r="D348" s="177" t="s">
        <v>138</v>
      </c>
      <c r="E348" s="178"/>
      <c r="F348" s="179" t="s">
        <v>768</v>
      </c>
      <c r="H348" s="180" t="n">
        <v>29.75</v>
      </c>
      <c r="I348" s="181"/>
      <c r="L348" s="176"/>
      <c r="M348" s="182"/>
      <c r="N348" s="183"/>
      <c r="O348" s="183"/>
      <c r="P348" s="183"/>
      <c r="Q348" s="183"/>
      <c r="R348" s="183"/>
      <c r="S348" s="183"/>
      <c r="T348" s="184"/>
      <c r="AT348" s="178" t="s">
        <v>138</v>
      </c>
      <c r="AU348" s="178" t="s">
        <v>136</v>
      </c>
      <c r="AV348" s="175" t="s">
        <v>136</v>
      </c>
      <c r="AW348" s="175" t="s">
        <v>31</v>
      </c>
      <c r="AX348" s="175" t="s">
        <v>79</v>
      </c>
      <c r="AY348" s="178" t="s">
        <v>127</v>
      </c>
    </row>
    <row r="349" s="28" customFormat="true" ht="24.15" hidden="false" customHeight="true" outlineLevel="0" collapsed="false">
      <c r="A349" s="23"/>
      <c r="B349" s="161"/>
      <c r="C349" s="198" t="s">
        <v>769</v>
      </c>
      <c r="D349" s="198" t="s">
        <v>474</v>
      </c>
      <c r="E349" s="199" t="s">
        <v>770</v>
      </c>
      <c r="F349" s="200" t="s">
        <v>771</v>
      </c>
      <c r="G349" s="201" t="s">
        <v>133</v>
      </c>
      <c r="H349" s="202" t="n">
        <v>34.213</v>
      </c>
      <c r="I349" s="203"/>
      <c r="J349" s="204" t="n">
        <f aca="false">ROUND(I349*H349,2)</f>
        <v>0</v>
      </c>
      <c r="K349" s="200" t="s">
        <v>134</v>
      </c>
      <c r="L349" s="205"/>
      <c r="M349" s="206"/>
      <c r="N349" s="207" t="s">
        <v>40</v>
      </c>
      <c r="O349" s="61"/>
      <c r="P349" s="171" t="n">
        <f aca="false">O349*H349</f>
        <v>0</v>
      </c>
      <c r="Q349" s="171" t="n">
        <v>0.02</v>
      </c>
      <c r="R349" s="171" t="n">
        <f aca="false">Q349*H349</f>
        <v>0.68426</v>
      </c>
      <c r="S349" s="171" t="n">
        <v>0</v>
      </c>
      <c r="T349" s="172" t="n">
        <f aca="false">S349*H349</f>
        <v>0</v>
      </c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R349" s="173" t="s">
        <v>285</v>
      </c>
      <c r="AT349" s="173" t="s">
        <v>474</v>
      </c>
      <c r="AU349" s="173" t="s">
        <v>136</v>
      </c>
      <c r="AY349" s="4" t="s">
        <v>127</v>
      </c>
      <c r="BE349" s="174" t="n">
        <f aca="false">IF(N349="základní",J349,0)</f>
        <v>0</v>
      </c>
      <c r="BF349" s="174" t="n">
        <f aca="false">IF(N349="snížená",J349,0)</f>
        <v>0</v>
      </c>
      <c r="BG349" s="174" t="n">
        <f aca="false">IF(N349="zákl. přenesená",J349,0)</f>
        <v>0</v>
      </c>
      <c r="BH349" s="174" t="n">
        <f aca="false">IF(N349="sníž. přenesená",J349,0)</f>
        <v>0</v>
      </c>
      <c r="BI349" s="174" t="n">
        <f aca="false">IF(N349="nulová",J349,0)</f>
        <v>0</v>
      </c>
      <c r="BJ349" s="4" t="s">
        <v>136</v>
      </c>
      <c r="BK349" s="174" t="n">
        <f aca="false">ROUND(I349*H349,2)</f>
        <v>0</v>
      </c>
      <c r="BL349" s="4" t="s">
        <v>212</v>
      </c>
      <c r="BM349" s="173" t="s">
        <v>772</v>
      </c>
    </row>
    <row r="350" s="175" customFormat="true" ht="12.8" hidden="false" customHeight="false" outlineLevel="0" collapsed="false">
      <c r="B350" s="176"/>
      <c r="D350" s="177" t="s">
        <v>138</v>
      </c>
      <c r="F350" s="179" t="s">
        <v>773</v>
      </c>
      <c r="H350" s="180" t="n">
        <v>34.213</v>
      </c>
      <c r="I350" s="181"/>
      <c r="L350" s="176"/>
      <c r="M350" s="182"/>
      <c r="N350" s="183"/>
      <c r="O350" s="183"/>
      <c r="P350" s="183"/>
      <c r="Q350" s="183"/>
      <c r="R350" s="183"/>
      <c r="S350" s="183"/>
      <c r="T350" s="184"/>
      <c r="AT350" s="178" t="s">
        <v>138</v>
      </c>
      <c r="AU350" s="178" t="s">
        <v>136</v>
      </c>
      <c r="AV350" s="175" t="s">
        <v>136</v>
      </c>
      <c r="AW350" s="175" t="s">
        <v>2</v>
      </c>
      <c r="AX350" s="175" t="s">
        <v>79</v>
      </c>
      <c r="AY350" s="178" t="s">
        <v>127</v>
      </c>
    </row>
    <row r="351" s="28" customFormat="true" ht="24.15" hidden="false" customHeight="true" outlineLevel="0" collapsed="false">
      <c r="A351" s="23"/>
      <c r="B351" s="161"/>
      <c r="C351" s="162" t="s">
        <v>774</v>
      </c>
      <c r="D351" s="162" t="s">
        <v>130</v>
      </c>
      <c r="E351" s="163" t="s">
        <v>775</v>
      </c>
      <c r="F351" s="164" t="s">
        <v>776</v>
      </c>
      <c r="G351" s="165" t="s">
        <v>133</v>
      </c>
      <c r="H351" s="166" t="n">
        <v>2.395</v>
      </c>
      <c r="I351" s="167"/>
      <c r="J351" s="168" t="n">
        <f aca="false">ROUND(I351*H351,2)</f>
        <v>0</v>
      </c>
      <c r="K351" s="164" t="s">
        <v>134</v>
      </c>
      <c r="L351" s="24"/>
      <c r="M351" s="169"/>
      <c r="N351" s="170" t="s">
        <v>40</v>
      </c>
      <c r="O351" s="61"/>
      <c r="P351" s="171" t="n">
        <f aca="false">O351*H351</f>
        <v>0</v>
      </c>
      <c r="Q351" s="171" t="n">
        <v>0</v>
      </c>
      <c r="R351" s="171" t="n">
        <f aca="false">Q351*H351</f>
        <v>0</v>
      </c>
      <c r="S351" s="171" t="n">
        <v>0</v>
      </c>
      <c r="T351" s="172" t="n">
        <f aca="false">S351*H351</f>
        <v>0</v>
      </c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R351" s="173" t="s">
        <v>212</v>
      </c>
      <c r="AT351" s="173" t="s">
        <v>130</v>
      </c>
      <c r="AU351" s="173" t="s">
        <v>136</v>
      </c>
      <c r="AY351" s="4" t="s">
        <v>127</v>
      </c>
      <c r="BE351" s="174" t="n">
        <f aca="false">IF(N351="základní",J351,0)</f>
        <v>0</v>
      </c>
      <c r="BF351" s="174" t="n">
        <f aca="false">IF(N351="snížená",J351,0)</f>
        <v>0</v>
      </c>
      <c r="BG351" s="174" t="n">
        <f aca="false">IF(N351="zákl. přenesená",J351,0)</f>
        <v>0</v>
      </c>
      <c r="BH351" s="174" t="n">
        <f aca="false">IF(N351="sníž. přenesená",J351,0)</f>
        <v>0</v>
      </c>
      <c r="BI351" s="174" t="n">
        <f aca="false">IF(N351="nulová",J351,0)</f>
        <v>0</v>
      </c>
      <c r="BJ351" s="4" t="s">
        <v>136</v>
      </c>
      <c r="BK351" s="174" t="n">
        <f aca="false">ROUND(I351*H351,2)</f>
        <v>0</v>
      </c>
      <c r="BL351" s="4" t="s">
        <v>212</v>
      </c>
      <c r="BM351" s="173" t="s">
        <v>777</v>
      </c>
    </row>
    <row r="352" s="175" customFormat="true" ht="12.8" hidden="false" customHeight="false" outlineLevel="0" collapsed="false">
      <c r="B352" s="176"/>
      <c r="D352" s="177" t="s">
        <v>138</v>
      </c>
      <c r="E352" s="178"/>
      <c r="F352" s="179" t="s">
        <v>758</v>
      </c>
      <c r="H352" s="180" t="n">
        <v>2.395</v>
      </c>
      <c r="I352" s="181"/>
      <c r="L352" s="176"/>
      <c r="M352" s="182"/>
      <c r="N352" s="183"/>
      <c r="O352" s="183"/>
      <c r="P352" s="183"/>
      <c r="Q352" s="183"/>
      <c r="R352" s="183"/>
      <c r="S352" s="183"/>
      <c r="T352" s="184"/>
      <c r="AT352" s="178" t="s">
        <v>138</v>
      </c>
      <c r="AU352" s="178" t="s">
        <v>136</v>
      </c>
      <c r="AV352" s="175" t="s">
        <v>136</v>
      </c>
      <c r="AW352" s="175" t="s">
        <v>31</v>
      </c>
      <c r="AX352" s="175" t="s">
        <v>79</v>
      </c>
      <c r="AY352" s="178" t="s">
        <v>127</v>
      </c>
    </row>
    <row r="353" s="28" customFormat="true" ht="24.15" hidden="false" customHeight="true" outlineLevel="0" collapsed="false">
      <c r="A353" s="23"/>
      <c r="B353" s="161"/>
      <c r="C353" s="162" t="s">
        <v>778</v>
      </c>
      <c r="D353" s="162" t="s">
        <v>130</v>
      </c>
      <c r="E353" s="163" t="s">
        <v>779</v>
      </c>
      <c r="F353" s="164" t="s">
        <v>780</v>
      </c>
      <c r="G353" s="165" t="s">
        <v>133</v>
      </c>
      <c r="H353" s="166" t="n">
        <v>29.75</v>
      </c>
      <c r="I353" s="167"/>
      <c r="J353" s="168" t="n">
        <f aca="false">ROUND(I353*H353,2)</f>
        <v>0</v>
      </c>
      <c r="K353" s="164" t="s">
        <v>134</v>
      </c>
      <c r="L353" s="24"/>
      <c r="M353" s="169"/>
      <c r="N353" s="170" t="s">
        <v>40</v>
      </c>
      <c r="O353" s="61"/>
      <c r="P353" s="171" t="n">
        <f aca="false">O353*H353</f>
        <v>0</v>
      </c>
      <c r="Q353" s="171" t="n">
        <v>0</v>
      </c>
      <c r="R353" s="171" t="n">
        <f aca="false">Q353*H353</f>
        <v>0</v>
      </c>
      <c r="S353" s="171" t="n">
        <v>0</v>
      </c>
      <c r="T353" s="172" t="n">
        <f aca="false"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73" t="s">
        <v>212</v>
      </c>
      <c r="AT353" s="173" t="s">
        <v>130</v>
      </c>
      <c r="AU353" s="173" t="s">
        <v>136</v>
      </c>
      <c r="AY353" s="4" t="s">
        <v>127</v>
      </c>
      <c r="BE353" s="174" t="n">
        <f aca="false">IF(N353="základní",J353,0)</f>
        <v>0</v>
      </c>
      <c r="BF353" s="174" t="n">
        <f aca="false">IF(N353="snížená",J353,0)</f>
        <v>0</v>
      </c>
      <c r="BG353" s="174" t="n">
        <f aca="false">IF(N353="zákl. přenesená",J353,0)</f>
        <v>0</v>
      </c>
      <c r="BH353" s="174" t="n">
        <f aca="false">IF(N353="sníž. přenesená",J353,0)</f>
        <v>0</v>
      </c>
      <c r="BI353" s="174" t="n">
        <f aca="false">IF(N353="nulová",J353,0)</f>
        <v>0</v>
      </c>
      <c r="BJ353" s="4" t="s">
        <v>136</v>
      </c>
      <c r="BK353" s="174" t="n">
        <f aca="false">ROUND(I353*H353,2)</f>
        <v>0</v>
      </c>
      <c r="BL353" s="4" t="s">
        <v>212</v>
      </c>
      <c r="BM353" s="173" t="s">
        <v>781</v>
      </c>
    </row>
    <row r="354" s="28" customFormat="true" ht="24.15" hidden="false" customHeight="true" outlineLevel="0" collapsed="false">
      <c r="A354" s="23"/>
      <c r="B354" s="161"/>
      <c r="C354" s="162" t="s">
        <v>782</v>
      </c>
      <c r="D354" s="162" t="s">
        <v>130</v>
      </c>
      <c r="E354" s="163" t="s">
        <v>783</v>
      </c>
      <c r="F354" s="164" t="s">
        <v>784</v>
      </c>
      <c r="G354" s="165" t="s">
        <v>296</v>
      </c>
      <c r="H354" s="197"/>
      <c r="I354" s="167"/>
      <c r="J354" s="168" t="n">
        <f aca="false">ROUND(I354*H354,2)</f>
        <v>0</v>
      </c>
      <c r="K354" s="164" t="s">
        <v>134</v>
      </c>
      <c r="L354" s="24"/>
      <c r="M354" s="169"/>
      <c r="N354" s="170" t="s">
        <v>40</v>
      </c>
      <c r="O354" s="61"/>
      <c r="P354" s="171" t="n">
        <f aca="false">O354*H354</f>
        <v>0</v>
      </c>
      <c r="Q354" s="171" t="n">
        <v>0</v>
      </c>
      <c r="R354" s="171" t="n">
        <f aca="false">Q354*H354</f>
        <v>0</v>
      </c>
      <c r="S354" s="171" t="n">
        <v>0</v>
      </c>
      <c r="T354" s="172" t="n">
        <f aca="false">S354*H354</f>
        <v>0</v>
      </c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R354" s="173" t="s">
        <v>212</v>
      </c>
      <c r="AT354" s="173" t="s">
        <v>130</v>
      </c>
      <c r="AU354" s="173" t="s">
        <v>136</v>
      </c>
      <c r="AY354" s="4" t="s">
        <v>127</v>
      </c>
      <c r="BE354" s="174" t="n">
        <f aca="false">IF(N354="základní",J354,0)</f>
        <v>0</v>
      </c>
      <c r="BF354" s="174" t="n">
        <f aca="false">IF(N354="snížená",J354,0)</f>
        <v>0</v>
      </c>
      <c r="BG354" s="174" t="n">
        <f aca="false">IF(N354="zákl. přenesená",J354,0)</f>
        <v>0</v>
      </c>
      <c r="BH354" s="174" t="n">
        <f aca="false">IF(N354="sníž. přenesená",J354,0)</f>
        <v>0</v>
      </c>
      <c r="BI354" s="174" t="n">
        <f aca="false">IF(N354="nulová",J354,0)</f>
        <v>0</v>
      </c>
      <c r="BJ354" s="4" t="s">
        <v>136</v>
      </c>
      <c r="BK354" s="174" t="n">
        <f aca="false">ROUND(I354*H354,2)</f>
        <v>0</v>
      </c>
      <c r="BL354" s="4" t="s">
        <v>212</v>
      </c>
      <c r="BM354" s="173" t="s">
        <v>785</v>
      </c>
    </row>
    <row r="355" s="147" customFormat="true" ht="22.8" hidden="false" customHeight="true" outlineLevel="0" collapsed="false">
      <c r="B355" s="148"/>
      <c r="D355" s="149" t="s">
        <v>73</v>
      </c>
      <c r="E355" s="159" t="s">
        <v>786</v>
      </c>
      <c r="F355" s="159" t="s">
        <v>787</v>
      </c>
      <c r="I355" s="151"/>
      <c r="J355" s="160" t="n">
        <f aca="false">BK355</f>
        <v>0</v>
      </c>
      <c r="L355" s="148"/>
      <c r="M355" s="153"/>
      <c r="N355" s="154"/>
      <c r="O355" s="154"/>
      <c r="P355" s="155" t="n">
        <f aca="false">SUM(P356:P362)</f>
        <v>0</v>
      </c>
      <c r="Q355" s="154"/>
      <c r="R355" s="155" t="n">
        <f aca="false">SUM(R356:R362)</f>
        <v>0.01748595</v>
      </c>
      <c r="S355" s="154"/>
      <c r="T355" s="156" t="n">
        <f aca="false">SUM(T356:T362)</f>
        <v>0</v>
      </c>
      <c r="AR355" s="149" t="s">
        <v>136</v>
      </c>
      <c r="AT355" s="157" t="s">
        <v>73</v>
      </c>
      <c r="AU355" s="157" t="s">
        <v>79</v>
      </c>
      <c r="AY355" s="149" t="s">
        <v>127</v>
      </c>
      <c r="BK355" s="158" t="n">
        <f aca="false">SUM(BK356:BK362)</f>
        <v>0</v>
      </c>
    </row>
    <row r="356" s="28" customFormat="true" ht="24.15" hidden="false" customHeight="true" outlineLevel="0" collapsed="false">
      <c r="A356" s="23"/>
      <c r="B356" s="161"/>
      <c r="C356" s="162" t="s">
        <v>788</v>
      </c>
      <c r="D356" s="162" t="s">
        <v>130</v>
      </c>
      <c r="E356" s="163" t="s">
        <v>789</v>
      </c>
      <c r="F356" s="164" t="s">
        <v>790</v>
      </c>
      <c r="G356" s="165" t="s">
        <v>133</v>
      </c>
      <c r="H356" s="166" t="n">
        <v>27.565</v>
      </c>
      <c r="I356" s="167"/>
      <c r="J356" s="168" t="n">
        <f aca="false">ROUND(I356*H356,2)</f>
        <v>0</v>
      </c>
      <c r="K356" s="164" t="s">
        <v>134</v>
      </c>
      <c r="L356" s="24"/>
      <c r="M356" s="169"/>
      <c r="N356" s="170" t="s">
        <v>40</v>
      </c>
      <c r="O356" s="61"/>
      <c r="P356" s="171" t="n">
        <f aca="false">O356*H356</f>
        <v>0</v>
      </c>
      <c r="Q356" s="171" t="n">
        <v>6E-005</v>
      </c>
      <c r="R356" s="171" t="n">
        <f aca="false">Q356*H356</f>
        <v>0.0016539</v>
      </c>
      <c r="S356" s="171" t="n">
        <v>0</v>
      </c>
      <c r="T356" s="172" t="n">
        <f aca="false">S356*H356</f>
        <v>0</v>
      </c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R356" s="173" t="s">
        <v>212</v>
      </c>
      <c r="AT356" s="173" t="s">
        <v>130</v>
      </c>
      <c r="AU356" s="173" t="s">
        <v>136</v>
      </c>
      <c r="AY356" s="4" t="s">
        <v>127</v>
      </c>
      <c r="BE356" s="174" t="n">
        <f aca="false">IF(N356="základní",J356,0)</f>
        <v>0</v>
      </c>
      <c r="BF356" s="174" t="n">
        <f aca="false">IF(N356="snížená",J356,0)</f>
        <v>0</v>
      </c>
      <c r="BG356" s="174" t="n">
        <f aca="false">IF(N356="zákl. přenesená",J356,0)</f>
        <v>0</v>
      </c>
      <c r="BH356" s="174" t="n">
        <f aca="false">IF(N356="sníž. přenesená",J356,0)</f>
        <v>0</v>
      </c>
      <c r="BI356" s="174" t="n">
        <f aca="false">IF(N356="nulová",J356,0)</f>
        <v>0</v>
      </c>
      <c r="BJ356" s="4" t="s">
        <v>136</v>
      </c>
      <c r="BK356" s="174" t="n">
        <f aca="false">ROUND(I356*H356,2)</f>
        <v>0</v>
      </c>
      <c r="BL356" s="4" t="s">
        <v>212</v>
      </c>
      <c r="BM356" s="173" t="s">
        <v>791</v>
      </c>
    </row>
    <row r="357" s="28" customFormat="true" ht="24.15" hidden="false" customHeight="true" outlineLevel="0" collapsed="false">
      <c r="A357" s="23"/>
      <c r="B357" s="161"/>
      <c r="C357" s="162" t="s">
        <v>792</v>
      </c>
      <c r="D357" s="162" t="s">
        <v>130</v>
      </c>
      <c r="E357" s="163" t="s">
        <v>793</v>
      </c>
      <c r="F357" s="164" t="s">
        <v>794</v>
      </c>
      <c r="G357" s="165" t="s">
        <v>133</v>
      </c>
      <c r="H357" s="166" t="n">
        <v>27.565</v>
      </c>
      <c r="I357" s="167"/>
      <c r="J357" s="168" t="n">
        <f aca="false">ROUND(I357*H357,2)</f>
        <v>0</v>
      </c>
      <c r="K357" s="164" t="s">
        <v>134</v>
      </c>
      <c r="L357" s="24"/>
      <c r="M357" s="169"/>
      <c r="N357" s="170" t="s">
        <v>40</v>
      </c>
      <c r="O357" s="61"/>
      <c r="P357" s="171" t="n">
        <f aca="false">O357*H357</f>
        <v>0</v>
      </c>
      <c r="Q357" s="171" t="n">
        <v>0.00013</v>
      </c>
      <c r="R357" s="171" t="n">
        <f aca="false">Q357*H357</f>
        <v>0.00358345</v>
      </c>
      <c r="S357" s="171" t="n">
        <v>0</v>
      </c>
      <c r="T357" s="172" t="n">
        <f aca="false">S357*H357</f>
        <v>0</v>
      </c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R357" s="173" t="s">
        <v>212</v>
      </c>
      <c r="AT357" s="173" t="s">
        <v>130</v>
      </c>
      <c r="AU357" s="173" t="s">
        <v>136</v>
      </c>
      <c r="AY357" s="4" t="s">
        <v>127</v>
      </c>
      <c r="BE357" s="174" t="n">
        <f aca="false">IF(N357="základní",J357,0)</f>
        <v>0</v>
      </c>
      <c r="BF357" s="174" t="n">
        <f aca="false">IF(N357="snížená",J357,0)</f>
        <v>0</v>
      </c>
      <c r="BG357" s="174" t="n">
        <f aca="false">IF(N357="zákl. přenesená",J357,0)</f>
        <v>0</v>
      </c>
      <c r="BH357" s="174" t="n">
        <f aca="false">IF(N357="sníž. přenesená",J357,0)</f>
        <v>0</v>
      </c>
      <c r="BI357" s="174" t="n">
        <f aca="false">IF(N357="nulová",J357,0)</f>
        <v>0</v>
      </c>
      <c r="BJ357" s="4" t="s">
        <v>136</v>
      </c>
      <c r="BK357" s="174" t="n">
        <f aca="false">ROUND(I357*H357,2)</f>
        <v>0</v>
      </c>
      <c r="BL357" s="4" t="s">
        <v>212</v>
      </c>
      <c r="BM357" s="173" t="s">
        <v>795</v>
      </c>
    </row>
    <row r="358" s="175" customFormat="true" ht="12.8" hidden="false" customHeight="false" outlineLevel="0" collapsed="false">
      <c r="B358" s="176"/>
      <c r="D358" s="177" t="s">
        <v>138</v>
      </c>
      <c r="E358" s="178"/>
      <c r="F358" s="179" t="s">
        <v>796</v>
      </c>
      <c r="H358" s="180" t="n">
        <v>27.565</v>
      </c>
      <c r="I358" s="181"/>
      <c r="L358" s="176"/>
      <c r="M358" s="182"/>
      <c r="N358" s="183"/>
      <c r="O358" s="183"/>
      <c r="P358" s="183"/>
      <c r="Q358" s="183"/>
      <c r="R358" s="183"/>
      <c r="S358" s="183"/>
      <c r="T358" s="184"/>
      <c r="AT358" s="178" t="s">
        <v>138</v>
      </c>
      <c r="AU358" s="178" t="s">
        <v>136</v>
      </c>
      <c r="AV358" s="175" t="s">
        <v>136</v>
      </c>
      <c r="AW358" s="175" t="s">
        <v>31</v>
      </c>
      <c r="AX358" s="175" t="s">
        <v>79</v>
      </c>
      <c r="AY358" s="178" t="s">
        <v>127</v>
      </c>
    </row>
    <row r="359" s="28" customFormat="true" ht="24.15" hidden="false" customHeight="true" outlineLevel="0" collapsed="false">
      <c r="A359" s="23"/>
      <c r="B359" s="161"/>
      <c r="C359" s="162" t="s">
        <v>797</v>
      </c>
      <c r="D359" s="162" t="s">
        <v>130</v>
      </c>
      <c r="E359" s="163" t="s">
        <v>798</v>
      </c>
      <c r="F359" s="164" t="s">
        <v>799</v>
      </c>
      <c r="G359" s="165" t="s">
        <v>133</v>
      </c>
      <c r="H359" s="166" t="n">
        <v>27.565</v>
      </c>
      <c r="I359" s="167"/>
      <c r="J359" s="168" t="n">
        <f aca="false">ROUND(I359*H359,2)</f>
        <v>0</v>
      </c>
      <c r="K359" s="164" t="s">
        <v>134</v>
      </c>
      <c r="L359" s="24"/>
      <c r="M359" s="169"/>
      <c r="N359" s="170" t="s">
        <v>40</v>
      </c>
      <c r="O359" s="61"/>
      <c r="P359" s="171" t="n">
        <f aca="false">O359*H359</f>
        <v>0</v>
      </c>
      <c r="Q359" s="171" t="n">
        <v>0.00012</v>
      </c>
      <c r="R359" s="171" t="n">
        <f aca="false">Q359*H359</f>
        <v>0.0033078</v>
      </c>
      <c r="S359" s="171" t="n">
        <v>0</v>
      </c>
      <c r="T359" s="172" t="n">
        <f aca="false">S359*H359</f>
        <v>0</v>
      </c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R359" s="173" t="s">
        <v>212</v>
      </c>
      <c r="AT359" s="173" t="s">
        <v>130</v>
      </c>
      <c r="AU359" s="173" t="s">
        <v>136</v>
      </c>
      <c r="AY359" s="4" t="s">
        <v>127</v>
      </c>
      <c r="BE359" s="174" t="n">
        <f aca="false">IF(N359="základní",J359,0)</f>
        <v>0</v>
      </c>
      <c r="BF359" s="174" t="n">
        <f aca="false">IF(N359="snížená",J359,0)</f>
        <v>0</v>
      </c>
      <c r="BG359" s="174" t="n">
        <f aca="false">IF(N359="zákl. přenesená",J359,0)</f>
        <v>0</v>
      </c>
      <c r="BH359" s="174" t="n">
        <f aca="false">IF(N359="sníž. přenesená",J359,0)</f>
        <v>0</v>
      </c>
      <c r="BI359" s="174" t="n">
        <f aca="false">IF(N359="nulová",J359,0)</f>
        <v>0</v>
      </c>
      <c r="BJ359" s="4" t="s">
        <v>136</v>
      </c>
      <c r="BK359" s="174" t="n">
        <f aca="false">ROUND(I359*H359,2)</f>
        <v>0</v>
      </c>
      <c r="BL359" s="4" t="s">
        <v>212</v>
      </c>
      <c r="BM359" s="173" t="s">
        <v>800</v>
      </c>
    </row>
    <row r="360" s="28" customFormat="true" ht="24.15" hidden="false" customHeight="true" outlineLevel="0" collapsed="false">
      <c r="A360" s="23"/>
      <c r="B360" s="161"/>
      <c r="C360" s="162" t="s">
        <v>801</v>
      </c>
      <c r="D360" s="162" t="s">
        <v>130</v>
      </c>
      <c r="E360" s="163" t="s">
        <v>802</v>
      </c>
      <c r="F360" s="164" t="s">
        <v>803</v>
      </c>
      <c r="G360" s="165" t="s">
        <v>133</v>
      </c>
      <c r="H360" s="166" t="n">
        <v>27.565</v>
      </c>
      <c r="I360" s="167"/>
      <c r="J360" s="168" t="n">
        <f aca="false">ROUND(I360*H360,2)</f>
        <v>0</v>
      </c>
      <c r="K360" s="164" t="s">
        <v>134</v>
      </c>
      <c r="L360" s="24"/>
      <c r="M360" s="169"/>
      <c r="N360" s="170" t="s">
        <v>40</v>
      </c>
      <c r="O360" s="61"/>
      <c r="P360" s="171" t="n">
        <f aca="false">O360*H360</f>
        <v>0</v>
      </c>
      <c r="Q360" s="171" t="n">
        <v>0.00032</v>
      </c>
      <c r="R360" s="171" t="n">
        <f aca="false">Q360*H360</f>
        <v>0.0088208</v>
      </c>
      <c r="S360" s="171" t="n">
        <v>0</v>
      </c>
      <c r="T360" s="172" t="n">
        <f aca="false">S360*H360</f>
        <v>0</v>
      </c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R360" s="173" t="s">
        <v>212</v>
      </c>
      <c r="AT360" s="173" t="s">
        <v>130</v>
      </c>
      <c r="AU360" s="173" t="s">
        <v>136</v>
      </c>
      <c r="AY360" s="4" t="s">
        <v>127</v>
      </c>
      <c r="BE360" s="174" t="n">
        <f aca="false">IF(N360="základní",J360,0)</f>
        <v>0</v>
      </c>
      <c r="BF360" s="174" t="n">
        <f aca="false">IF(N360="snížená",J360,0)</f>
        <v>0</v>
      </c>
      <c r="BG360" s="174" t="n">
        <f aca="false">IF(N360="zákl. přenesená",J360,0)</f>
        <v>0</v>
      </c>
      <c r="BH360" s="174" t="n">
        <f aca="false">IF(N360="sníž. přenesená",J360,0)</f>
        <v>0</v>
      </c>
      <c r="BI360" s="174" t="n">
        <f aca="false">IF(N360="nulová",J360,0)</f>
        <v>0</v>
      </c>
      <c r="BJ360" s="4" t="s">
        <v>136</v>
      </c>
      <c r="BK360" s="174" t="n">
        <f aca="false">ROUND(I360*H360,2)</f>
        <v>0</v>
      </c>
      <c r="BL360" s="4" t="s">
        <v>212</v>
      </c>
      <c r="BM360" s="173" t="s">
        <v>804</v>
      </c>
    </row>
    <row r="361" s="175" customFormat="true" ht="12.8" hidden="false" customHeight="false" outlineLevel="0" collapsed="false">
      <c r="B361" s="176"/>
      <c r="D361" s="177" t="s">
        <v>138</v>
      </c>
      <c r="E361" s="178"/>
      <c r="F361" s="179" t="s">
        <v>796</v>
      </c>
      <c r="H361" s="180" t="n">
        <v>27.565</v>
      </c>
      <c r="I361" s="181"/>
      <c r="L361" s="176"/>
      <c r="M361" s="182"/>
      <c r="N361" s="183"/>
      <c r="O361" s="183"/>
      <c r="P361" s="183"/>
      <c r="Q361" s="183"/>
      <c r="R361" s="183"/>
      <c r="S361" s="183"/>
      <c r="T361" s="184"/>
      <c r="AT361" s="178" t="s">
        <v>138</v>
      </c>
      <c r="AU361" s="178" t="s">
        <v>136</v>
      </c>
      <c r="AV361" s="175" t="s">
        <v>136</v>
      </c>
      <c r="AW361" s="175" t="s">
        <v>31</v>
      </c>
      <c r="AX361" s="175" t="s">
        <v>79</v>
      </c>
      <c r="AY361" s="178" t="s">
        <v>127</v>
      </c>
    </row>
    <row r="362" s="28" customFormat="true" ht="16.5" hidden="false" customHeight="true" outlineLevel="0" collapsed="false">
      <c r="A362" s="23"/>
      <c r="B362" s="161"/>
      <c r="C362" s="162" t="s">
        <v>805</v>
      </c>
      <c r="D362" s="162" t="s">
        <v>130</v>
      </c>
      <c r="E362" s="163" t="s">
        <v>806</v>
      </c>
      <c r="F362" s="164" t="s">
        <v>807</v>
      </c>
      <c r="G362" s="165" t="s">
        <v>185</v>
      </c>
      <c r="H362" s="166" t="n">
        <v>1</v>
      </c>
      <c r="I362" s="167"/>
      <c r="J362" s="168" t="n">
        <f aca="false">ROUND(I362*H362,2)</f>
        <v>0</v>
      </c>
      <c r="K362" s="164"/>
      <c r="L362" s="24"/>
      <c r="M362" s="169"/>
      <c r="N362" s="170" t="s">
        <v>40</v>
      </c>
      <c r="O362" s="61"/>
      <c r="P362" s="171" t="n">
        <f aca="false">O362*H362</f>
        <v>0</v>
      </c>
      <c r="Q362" s="171" t="n">
        <v>0.00012</v>
      </c>
      <c r="R362" s="171" t="n">
        <f aca="false">Q362*H362</f>
        <v>0.00012</v>
      </c>
      <c r="S362" s="171" t="n">
        <v>0</v>
      </c>
      <c r="T362" s="172" t="n">
        <f aca="false">S362*H362</f>
        <v>0</v>
      </c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R362" s="173" t="s">
        <v>212</v>
      </c>
      <c r="AT362" s="173" t="s">
        <v>130</v>
      </c>
      <c r="AU362" s="173" t="s">
        <v>136</v>
      </c>
      <c r="AY362" s="4" t="s">
        <v>127</v>
      </c>
      <c r="BE362" s="174" t="n">
        <f aca="false">IF(N362="základní",J362,0)</f>
        <v>0</v>
      </c>
      <c r="BF362" s="174" t="n">
        <f aca="false">IF(N362="snížená",J362,0)</f>
        <v>0</v>
      </c>
      <c r="BG362" s="174" t="n">
        <f aca="false">IF(N362="zákl. přenesená",J362,0)</f>
        <v>0</v>
      </c>
      <c r="BH362" s="174" t="n">
        <f aca="false">IF(N362="sníž. přenesená",J362,0)</f>
        <v>0</v>
      </c>
      <c r="BI362" s="174" t="n">
        <f aca="false">IF(N362="nulová",J362,0)</f>
        <v>0</v>
      </c>
      <c r="BJ362" s="4" t="s">
        <v>136</v>
      </c>
      <c r="BK362" s="174" t="n">
        <f aca="false">ROUND(I362*H362,2)</f>
        <v>0</v>
      </c>
      <c r="BL362" s="4" t="s">
        <v>212</v>
      </c>
      <c r="BM362" s="173" t="s">
        <v>808</v>
      </c>
    </row>
    <row r="363" s="147" customFormat="true" ht="22.8" hidden="false" customHeight="true" outlineLevel="0" collapsed="false">
      <c r="B363" s="148"/>
      <c r="D363" s="149" t="s">
        <v>73</v>
      </c>
      <c r="E363" s="159" t="s">
        <v>809</v>
      </c>
      <c r="F363" s="159" t="s">
        <v>810</v>
      </c>
      <c r="I363" s="151"/>
      <c r="J363" s="160" t="n">
        <f aca="false">BK363</f>
        <v>0</v>
      </c>
      <c r="L363" s="148"/>
      <c r="M363" s="153"/>
      <c r="N363" s="154"/>
      <c r="O363" s="154"/>
      <c r="P363" s="155" t="n">
        <f aca="false">SUM(P364:P381)</f>
        <v>0</v>
      </c>
      <c r="Q363" s="154"/>
      <c r="R363" s="155" t="n">
        <f aca="false">SUM(R364:R381)</f>
        <v>0.41593844</v>
      </c>
      <c r="S363" s="154"/>
      <c r="T363" s="156" t="n">
        <f aca="false">SUM(T364:T381)</f>
        <v>0.08650736</v>
      </c>
      <c r="AR363" s="149" t="s">
        <v>136</v>
      </c>
      <c r="AT363" s="157" t="s">
        <v>73</v>
      </c>
      <c r="AU363" s="157" t="s">
        <v>79</v>
      </c>
      <c r="AY363" s="149" t="s">
        <v>127</v>
      </c>
      <c r="BK363" s="158" t="n">
        <f aca="false">SUM(BK364:BK381)</f>
        <v>0</v>
      </c>
    </row>
    <row r="364" s="28" customFormat="true" ht="16.5" hidden="false" customHeight="true" outlineLevel="0" collapsed="false">
      <c r="A364" s="23"/>
      <c r="B364" s="161"/>
      <c r="C364" s="162" t="s">
        <v>811</v>
      </c>
      <c r="D364" s="162" t="s">
        <v>130</v>
      </c>
      <c r="E364" s="163" t="s">
        <v>812</v>
      </c>
      <c r="F364" s="164" t="s">
        <v>813</v>
      </c>
      <c r="G364" s="165" t="s">
        <v>133</v>
      </c>
      <c r="H364" s="166" t="n">
        <v>279.056</v>
      </c>
      <c r="I364" s="167"/>
      <c r="J364" s="168" t="n">
        <f aca="false">ROUND(I364*H364,2)</f>
        <v>0</v>
      </c>
      <c r="K364" s="164" t="s">
        <v>134</v>
      </c>
      <c r="L364" s="24"/>
      <c r="M364" s="169"/>
      <c r="N364" s="170" t="s">
        <v>40</v>
      </c>
      <c r="O364" s="61"/>
      <c r="P364" s="171" t="n">
        <f aca="false">O364*H364</f>
        <v>0</v>
      </c>
      <c r="Q364" s="171" t="n">
        <v>0.001</v>
      </c>
      <c r="R364" s="171" t="n">
        <f aca="false">Q364*H364</f>
        <v>0.279056</v>
      </c>
      <c r="S364" s="171" t="n">
        <v>0.00031</v>
      </c>
      <c r="T364" s="172" t="n">
        <f aca="false">S364*H364</f>
        <v>0.08650736</v>
      </c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R364" s="173" t="s">
        <v>212</v>
      </c>
      <c r="AT364" s="173" t="s">
        <v>130</v>
      </c>
      <c r="AU364" s="173" t="s">
        <v>136</v>
      </c>
      <c r="AY364" s="4" t="s">
        <v>127</v>
      </c>
      <c r="BE364" s="174" t="n">
        <f aca="false">IF(N364="základní",J364,0)</f>
        <v>0</v>
      </c>
      <c r="BF364" s="174" t="n">
        <f aca="false">IF(N364="snížená",J364,0)</f>
        <v>0</v>
      </c>
      <c r="BG364" s="174" t="n">
        <f aca="false">IF(N364="zákl. přenesená",J364,0)</f>
        <v>0</v>
      </c>
      <c r="BH364" s="174" t="n">
        <f aca="false">IF(N364="sníž. přenesená",J364,0)</f>
        <v>0</v>
      </c>
      <c r="BI364" s="174" t="n">
        <f aca="false">IF(N364="nulová",J364,0)</f>
        <v>0</v>
      </c>
      <c r="BJ364" s="4" t="s">
        <v>136</v>
      </c>
      <c r="BK364" s="174" t="n">
        <f aca="false">ROUND(I364*H364,2)</f>
        <v>0</v>
      </c>
      <c r="BL364" s="4" t="s">
        <v>212</v>
      </c>
      <c r="BM364" s="173" t="s">
        <v>814</v>
      </c>
    </row>
    <row r="365" s="175" customFormat="true" ht="12.8" hidden="false" customHeight="false" outlineLevel="0" collapsed="false">
      <c r="B365" s="176"/>
      <c r="D365" s="177" t="s">
        <v>138</v>
      </c>
      <c r="E365" s="178"/>
      <c r="F365" s="179" t="s">
        <v>815</v>
      </c>
      <c r="H365" s="180" t="n">
        <v>29.19</v>
      </c>
      <c r="I365" s="181"/>
      <c r="L365" s="176"/>
      <c r="M365" s="182"/>
      <c r="N365" s="183"/>
      <c r="O365" s="183"/>
      <c r="P365" s="183"/>
      <c r="Q365" s="183"/>
      <c r="R365" s="183"/>
      <c r="S365" s="183"/>
      <c r="T365" s="184"/>
      <c r="AT365" s="178" t="s">
        <v>138</v>
      </c>
      <c r="AU365" s="178" t="s">
        <v>136</v>
      </c>
      <c r="AV365" s="175" t="s">
        <v>136</v>
      </c>
      <c r="AW365" s="175" t="s">
        <v>31</v>
      </c>
      <c r="AX365" s="175" t="s">
        <v>74</v>
      </c>
      <c r="AY365" s="178" t="s">
        <v>127</v>
      </c>
    </row>
    <row r="366" s="175" customFormat="true" ht="12.8" hidden="false" customHeight="false" outlineLevel="0" collapsed="false">
      <c r="B366" s="176"/>
      <c r="D366" s="177" t="s">
        <v>138</v>
      </c>
      <c r="E366" s="178"/>
      <c r="F366" s="179" t="s">
        <v>816</v>
      </c>
      <c r="H366" s="180" t="n">
        <v>16.8</v>
      </c>
      <c r="I366" s="181"/>
      <c r="L366" s="176"/>
      <c r="M366" s="182"/>
      <c r="N366" s="183"/>
      <c r="O366" s="183"/>
      <c r="P366" s="183"/>
      <c r="Q366" s="183"/>
      <c r="R366" s="183"/>
      <c r="S366" s="183"/>
      <c r="T366" s="184"/>
      <c r="AT366" s="178" t="s">
        <v>138</v>
      </c>
      <c r="AU366" s="178" t="s">
        <v>136</v>
      </c>
      <c r="AV366" s="175" t="s">
        <v>136</v>
      </c>
      <c r="AW366" s="175" t="s">
        <v>31</v>
      </c>
      <c r="AX366" s="175" t="s">
        <v>74</v>
      </c>
      <c r="AY366" s="178" t="s">
        <v>127</v>
      </c>
    </row>
    <row r="367" s="175" customFormat="true" ht="12.8" hidden="false" customHeight="false" outlineLevel="0" collapsed="false">
      <c r="B367" s="176"/>
      <c r="D367" s="177" t="s">
        <v>138</v>
      </c>
      <c r="E367" s="178"/>
      <c r="F367" s="179" t="s">
        <v>817</v>
      </c>
      <c r="H367" s="180" t="n">
        <v>54</v>
      </c>
      <c r="I367" s="181"/>
      <c r="L367" s="176"/>
      <c r="M367" s="182"/>
      <c r="N367" s="183"/>
      <c r="O367" s="183"/>
      <c r="P367" s="183"/>
      <c r="Q367" s="183"/>
      <c r="R367" s="183"/>
      <c r="S367" s="183"/>
      <c r="T367" s="184"/>
      <c r="AT367" s="178" t="s">
        <v>138</v>
      </c>
      <c r="AU367" s="178" t="s">
        <v>136</v>
      </c>
      <c r="AV367" s="175" t="s">
        <v>136</v>
      </c>
      <c r="AW367" s="175" t="s">
        <v>31</v>
      </c>
      <c r="AX367" s="175" t="s">
        <v>74</v>
      </c>
      <c r="AY367" s="178" t="s">
        <v>127</v>
      </c>
    </row>
    <row r="368" s="175" customFormat="true" ht="12.8" hidden="false" customHeight="false" outlineLevel="0" collapsed="false">
      <c r="B368" s="176"/>
      <c r="D368" s="177" t="s">
        <v>138</v>
      </c>
      <c r="E368" s="178"/>
      <c r="F368" s="179" t="s">
        <v>818</v>
      </c>
      <c r="H368" s="180" t="n">
        <v>127.866</v>
      </c>
      <c r="I368" s="181"/>
      <c r="L368" s="176"/>
      <c r="M368" s="182"/>
      <c r="N368" s="183"/>
      <c r="O368" s="183"/>
      <c r="P368" s="183"/>
      <c r="Q368" s="183"/>
      <c r="R368" s="183"/>
      <c r="S368" s="183"/>
      <c r="T368" s="184"/>
      <c r="AT368" s="178" t="s">
        <v>138</v>
      </c>
      <c r="AU368" s="178" t="s">
        <v>136</v>
      </c>
      <c r="AV368" s="175" t="s">
        <v>136</v>
      </c>
      <c r="AW368" s="175" t="s">
        <v>31</v>
      </c>
      <c r="AX368" s="175" t="s">
        <v>74</v>
      </c>
      <c r="AY368" s="178" t="s">
        <v>127</v>
      </c>
    </row>
    <row r="369" s="175" customFormat="true" ht="12.8" hidden="false" customHeight="false" outlineLevel="0" collapsed="false">
      <c r="B369" s="176"/>
      <c r="D369" s="177" t="s">
        <v>138</v>
      </c>
      <c r="E369" s="178"/>
      <c r="F369" s="179" t="s">
        <v>819</v>
      </c>
      <c r="H369" s="180" t="n">
        <v>51.2</v>
      </c>
      <c r="I369" s="181"/>
      <c r="L369" s="176"/>
      <c r="M369" s="182"/>
      <c r="N369" s="183"/>
      <c r="O369" s="183"/>
      <c r="P369" s="183"/>
      <c r="Q369" s="183"/>
      <c r="R369" s="183"/>
      <c r="S369" s="183"/>
      <c r="T369" s="184"/>
      <c r="AT369" s="178" t="s">
        <v>138</v>
      </c>
      <c r="AU369" s="178" t="s">
        <v>136</v>
      </c>
      <c r="AV369" s="175" t="s">
        <v>136</v>
      </c>
      <c r="AW369" s="175" t="s">
        <v>31</v>
      </c>
      <c r="AX369" s="175" t="s">
        <v>74</v>
      </c>
      <c r="AY369" s="178" t="s">
        <v>127</v>
      </c>
    </row>
    <row r="370" s="185" customFormat="true" ht="12.8" hidden="false" customHeight="false" outlineLevel="0" collapsed="false">
      <c r="B370" s="186"/>
      <c r="D370" s="177" t="s">
        <v>138</v>
      </c>
      <c r="E370" s="187"/>
      <c r="F370" s="188" t="s">
        <v>156</v>
      </c>
      <c r="H370" s="189" t="n">
        <v>279.056</v>
      </c>
      <c r="I370" s="190"/>
      <c r="L370" s="186"/>
      <c r="M370" s="191"/>
      <c r="N370" s="192"/>
      <c r="O370" s="192"/>
      <c r="P370" s="192"/>
      <c r="Q370" s="192"/>
      <c r="R370" s="192"/>
      <c r="S370" s="192"/>
      <c r="T370" s="193"/>
      <c r="AT370" s="187" t="s">
        <v>138</v>
      </c>
      <c r="AU370" s="187" t="s">
        <v>136</v>
      </c>
      <c r="AV370" s="185" t="s">
        <v>135</v>
      </c>
      <c r="AW370" s="185" t="s">
        <v>31</v>
      </c>
      <c r="AX370" s="185" t="s">
        <v>79</v>
      </c>
      <c r="AY370" s="187" t="s">
        <v>127</v>
      </c>
    </row>
    <row r="371" s="28" customFormat="true" ht="24.15" hidden="false" customHeight="true" outlineLevel="0" collapsed="false">
      <c r="A371" s="23"/>
      <c r="B371" s="161"/>
      <c r="C371" s="162" t="s">
        <v>820</v>
      </c>
      <c r="D371" s="162" t="s">
        <v>130</v>
      </c>
      <c r="E371" s="163" t="s">
        <v>821</v>
      </c>
      <c r="F371" s="164" t="s">
        <v>822</v>
      </c>
      <c r="G371" s="165" t="s">
        <v>133</v>
      </c>
      <c r="H371" s="166" t="n">
        <v>279.056</v>
      </c>
      <c r="I371" s="167"/>
      <c r="J371" s="168" t="n">
        <f aca="false">ROUND(I371*H371,2)</f>
        <v>0</v>
      </c>
      <c r="K371" s="164" t="s">
        <v>134</v>
      </c>
      <c r="L371" s="24"/>
      <c r="M371" s="169"/>
      <c r="N371" s="170" t="s">
        <v>40</v>
      </c>
      <c r="O371" s="61"/>
      <c r="P371" s="171" t="n">
        <f aca="false">O371*H371</f>
        <v>0</v>
      </c>
      <c r="Q371" s="171" t="n">
        <v>0</v>
      </c>
      <c r="R371" s="171" t="n">
        <f aca="false">Q371*H371</f>
        <v>0</v>
      </c>
      <c r="S371" s="171" t="n">
        <v>0</v>
      </c>
      <c r="T371" s="172" t="n">
        <f aca="false"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73" t="s">
        <v>212</v>
      </c>
      <c r="AT371" s="173" t="s">
        <v>130</v>
      </c>
      <c r="AU371" s="173" t="s">
        <v>136</v>
      </c>
      <c r="AY371" s="4" t="s">
        <v>127</v>
      </c>
      <c r="BE371" s="174" t="n">
        <f aca="false">IF(N371="základní",J371,0)</f>
        <v>0</v>
      </c>
      <c r="BF371" s="174" t="n">
        <f aca="false">IF(N371="snížená",J371,0)</f>
        <v>0</v>
      </c>
      <c r="BG371" s="174" t="n">
        <f aca="false">IF(N371="zákl. přenesená",J371,0)</f>
        <v>0</v>
      </c>
      <c r="BH371" s="174" t="n">
        <f aca="false">IF(N371="sníž. přenesená",J371,0)</f>
        <v>0</v>
      </c>
      <c r="BI371" s="174" t="n">
        <f aca="false">IF(N371="nulová",J371,0)</f>
        <v>0</v>
      </c>
      <c r="BJ371" s="4" t="s">
        <v>136</v>
      </c>
      <c r="BK371" s="174" t="n">
        <f aca="false">ROUND(I371*H371,2)</f>
        <v>0</v>
      </c>
      <c r="BL371" s="4" t="s">
        <v>212</v>
      </c>
      <c r="BM371" s="173" t="s">
        <v>823</v>
      </c>
    </row>
    <row r="372" s="28" customFormat="true" ht="24.15" hidden="false" customHeight="true" outlineLevel="0" collapsed="false">
      <c r="A372" s="23"/>
      <c r="B372" s="161"/>
      <c r="C372" s="162" t="s">
        <v>824</v>
      </c>
      <c r="D372" s="162" t="s">
        <v>130</v>
      </c>
      <c r="E372" s="163" t="s">
        <v>825</v>
      </c>
      <c r="F372" s="164" t="s">
        <v>826</v>
      </c>
      <c r="G372" s="165" t="s">
        <v>133</v>
      </c>
      <c r="H372" s="166" t="n">
        <v>0.5</v>
      </c>
      <c r="I372" s="167"/>
      <c r="J372" s="168" t="n">
        <f aca="false">ROUND(I372*H372,2)</f>
        <v>0</v>
      </c>
      <c r="K372" s="164" t="s">
        <v>134</v>
      </c>
      <c r="L372" s="24"/>
      <c r="M372" s="169"/>
      <c r="N372" s="170" t="s">
        <v>40</v>
      </c>
      <c r="O372" s="61"/>
      <c r="P372" s="171" t="n">
        <f aca="false">O372*H372</f>
        <v>0</v>
      </c>
      <c r="Q372" s="171" t="n">
        <v>0.00029</v>
      </c>
      <c r="R372" s="171" t="n">
        <f aca="false">Q372*H372</f>
        <v>0.000145</v>
      </c>
      <c r="S372" s="171" t="n">
        <v>0</v>
      </c>
      <c r="T372" s="172" t="n">
        <f aca="false">S372*H372</f>
        <v>0</v>
      </c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R372" s="173" t="s">
        <v>212</v>
      </c>
      <c r="AT372" s="173" t="s">
        <v>130</v>
      </c>
      <c r="AU372" s="173" t="s">
        <v>136</v>
      </c>
      <c r="AY372" s="4" t="s">
        <v>127</v>
      </c>
      <c r="BE372" s="174" t="n">
        <f aca="false">IF(N372="základní",J372,0)</f>
        <v>0</v>
      </c>
      <c r="BF372" s="174" t="n">
        <f aca="false">IF(N372="snížená",J372,0)</f>
        <v>0</v>
      </c>
      <c r="BG372" s="174" t="n">
        <f aca="false">IF(N372="zákl. přenesená",J372,0)</f>
        <v>0</v>
      </c>
      <c r="BH372" s="174" t="n">
        <f aca="false">IF(N372="sníž. přenesená",J372,0)</f>
        <v>0</v>
      </c>
      <c r="BI372" s="174" t="n">
        <f aca="false">IF(N372="nulová",J372,0)</f>
        <v>0</v>
      </c>
      <c r="BJ372" s="4" t="s">
        <v>136</v>
      </c>
      <c r="BK372" s="174" t="n">
        <f aca="false">ROUND(I372*H372,2)</f>
        <v>0</v>
      </c>
      <c r="BL372" s="4" t="s">
        <v>212</v>
      </c>
      <c r="BM372" s="173" t="s">
        <v>827</v>
      </c>
    </row>
    <row r="373" s="175" customFormat="true" ht="12.8" hidden="false" customHeight="false" outlineLevel="0" collapsed="false">
      <c r="B373" s="176"/>
      <c r="D373" s="177" t="s">
        <v>138</v>
      </c>
      <c r="E373" s="178"/>
      <c r="F373" s="179" t="s">
        <v>828</v>
      </c>
      <c r="H373" s="180" t="n">
        <v>0.5</v>
      </c>
      <c r="I373" s="181"/>
      <c r="L373" s="176"/>
      <c r="M373" s="182"/>
      <c r="N373" s="183"/>
      <c r="O373" s="183"/>
      <c r="P373" s="183"/>
      <c r="Q373" s="183"/>
      <c r="R373" s="183"/>
      <c r="S373" s="183"/>
      <c r="T373" s="184"/>
      <c r="AT373" s="178" t="s">
        <v>138</v>
      </c>
      <c r="AU373" s="178" t="s">
        <v>136</v>
      </c>
      <c r="AV373" s="175" t="s">
        <v>136</v>
      </c>
      <c r="AW373" s="175" t="s">
        <v>31</v>
      </c>
      <c r="AX373" s="175" t="s">
        <v>79</v>
      </c>
      <c r="AY373" s="178" t="s">
        <v>127</v>
      </c>
    </row>
    <row r="374" s="28" customFormat="true" ht="24.15" hidden="false" customHeight="true" outlineLevel="0" collapsed="false">
      <c r="A374" s="23"/>
      <c r="B374" s="161"/>
      <c r="C374" s="162" t="s">
        <v>829</v>
      </c>
      <c r="D374" s="162" t="s">
        <v>130</v>
      </c>
      <c r="E374" s="163" t="s">
        <v>830</v>
      </c>
      <c r="F374" s="164" t="s">
        <v>831</v>
      </c>
      <c r="G374" s="165" t="s">
        <v>133</v>
      </c>
      <c r="H374" s="166" t="n">
        <v>279.056</v>
      </c>
      <c r="I374" s="167"/>
      <c r="J374" s="168" t="n">
        <f aca="false">ROUND(I374*H374,2)</f>
        <v>0</v>
      </c>
      <c r="K374" s="164" t="s">
        <v>134</v>
      </c>
      <c r="L374" s="24"/>
      <c r="M374" s="169"/>
      <c r="N374" s="170" t="s">
        <v>40</v>
      </c>
      <c r="O374" s="61"/>
      <c r="P374" s="171" t="n">
        <f aca="false">O374*H374</f>
        <v>0</v>
      </c>
      <c r="Q374" s="171" t="n">
        <v>0.0002</v>
      </c>
      <c r="R374" s="171" t="n">
        <f aca="false">Q374*H374</f>
        <v>0.0558112</v>
      </c>
      <c r="S374" s="171" t="n">
        <v>0</v>
      </c>
      <c r="T374" s="172" t="n">
        <f aca="false">S374*H374</f>
        <v>0</v>
      </c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R374" s="173" t="s">
        <v>212</v>
      </c>
      <c r="AT374" s="173" t="s">
        <v>130</v>
      </c>
      <c r="AU374" s="173" t="s">
        <v>136</v>
      </c>
      <c r="AY374" s="4" t="s">
        <v>127</v>
      </c>
      <c r="BE374" s="174" t="n">
        <f aca="false">IF(N374="základní",J374,0)</f>
        <v>0</v>
      </c>
      <c r="BF374" s="174" t="n">
        <f aca="false">IF(N374="snížená",J374,0)</f>
        <v>0</v>
      </c>
      <c r="BG374" s="174" t="n">
        <f aca="false">IF(N374="zákl. přenesená",J374,0)</f>
        <v>0</v>
      </c>
      <c r="BH374" s="174" t="n">
        <f aca="false">IF(N374="sníž. přenesená",J374,0)</f>
        <v>0</v>
      </c>
      <c r="BI374" s="174" t="n">
        <f aca="false">IF(N374="nulová",J374,0)</f>
        <v>0</v>
      </c>
      <c r="BJ374" s="4" t="s">
        <v>136</v>
      </c>
      <c r="BK374" s="174" t="n">
        <f aca="false">ROUND(I374*H374,2)</f>
        <v>0</v>
      </c>
      <c r="BL374" s="4" t="s">
        <v>212</v>
      </c>
      <c r="BM374" s="173" t="s">
        <v>832</v>
      </c>
    </row>
    <row r="375" s="175" customFormat="true" ht="12.8" hidden="false" customHeight="false" outlineLevel="0" collapsed="false">
      <c r="B375" s="176"/>
      <c r="D375" s="177" t="s">
        <v>138</v>
      </c>
      <c r="E375" s="178"/>
      <c r="F375" s="179" t="s">
        <v>815</v>
      </c>
      <c r="H375" s="180" t="n">
        <v>29.19</v>
      </c>
      <c r="I375" s="181"/>
      <c r="L375" s="176"/>
      <c r="M375" s="182"/>
      <c r="N375" s="183"/>
      <c r="O375" s="183"/>
      <c r="P375" s="183"/>
      <c r="Q375" s="183"/>
      <c r="R375" s="183"/>
      <c r="S375" s="183"/>
      <c r="T375" s="184"/>
      <c r="AT375" s="178" t="s">
        <v>138</v>
      </c>
      <c r="AU375" s="178" t="s">
        <v>136</v>
      </c>
      <c r="AV375" s="175" t="s">
        <v>136</v>
      </c>
      <c r="AW375" s="175" t="s">
        <v>31</v>
      </c>
      <c r="AX375" s="175" t="s">
        <v>74</v>
      </c>
      <c r="AY375" s="178" t="s">
        <v>127</v>
      </c>
    </row>
    <row r="376" s="175" customFormat="true" ht="12.8" hidden="false" customHeight="false" outlineLevel="0" collapsed="false">
      <c r="B376" s="176"/>
      <c r="D376" s="177" t="s">
        <v>138</v>
      </c>
      <c r="E376" s="178"/>
      <c r="F376" s="179" t="s">
        <v>816</v>
      </c>
      <c r="H376" s="180" t="n">
        <v>16.8</v>
      </c>
      <c r="I376" s="181"/>
      <c r="L376" s="176"/>
      <c r="M376" s="182"/>
      <c r="N376" s="183"/>
      <c r="O376" s="183"/>
      <c r="P376" s="183"/>
      <c r="Q376" s="183"/>
      <c r="R376" s="183"/>
      <c r="S376" s="183"/>
      <c r="T376" s="184"/>
      <c r="AT376" s="178" t="s">
        <v>138</v>
      </c>
      <c r="AU376" s="178" t="s">
        <v>136</v>
      </c>
      <c r="AV376" s="175" t="s">
        <v>136</v>
      </c>
      <c r="AW376" s="175" t="s">
        <v>31</v>
      </c>
      <c r="AX376" s="175" t="s">
        <v>74</v>
      </c>
      <c r="AY376" s="178" t="s">
        <v>127</v>
      </c>
    </row>
    <row r="377" s="175" customFormat="true" ht="12.8" hidden="false" customHeight="false" outlineLevel="0" collapsed="false">
      <c r="B377" s="176"/>
      <c r="D377" s="177" t="s">
        <v>138</v>
      </c>
      <c r="E377" s="178"/>
      <c r="F377" s="179" t="s">
        <v>817</v>
      </c>
      <c r="H377" s="180" t="n">
        <v>54</v>
      </c>
      <c r="I377" s="181"/>
      <c r="L377" s="176"/>
      <c r="M377" s="182"/>
      <c r="N377" s="183"/>
      <c r="O377" s="183"/>
      <c r="P377" s="183"/>
      <c r="Q377" s="183"/>
      <c r="R377" s="183"/>
      <c r="S377" s="183"/>
      <c r="T377" s="184"/>
      <c r="AT377" s="178" t="s">
        <v>138</v>
      </c>
      <c r="AU377" s="178" t="s">
        <v>136</v>
      </c>
      <c r="AV377" s="175" t="s">
        <v>136</v>
      </c>
      <c r="AW377" s="175" t="s">
        <v>31</v>
      </c>
      <c r="AX377" s="175" t="s">
        <v>74</v>
      </c>
      <c r="AY377" s="178" t="s">
        <v>127</v>
      </c>
    </row>
    <row r="378" s="175" customFormat="true" ht="12.8" hidden="false" customHeight="false" outlineLevel="0" collapsed="false">
      <c r="B378" s="176"/>
      <c r="D378" s="177" t="s">
        <v>138</v>
      </c>
      <c r="E378" s="178"/>
      <c r="F378" s="179" t="s">
        <v>818</v>
      </c>
      <c r="H378" s="180" t="n">
        <v>127.866</v>
      </c>
      <c r="I378" s="181"/>
      <c r="L378" s="176"/>
      <c r="M378" s="182"/>
      <c r="N378" s="183"/>
      <c r="O378" s="183"/>
      <c r="P378" s="183"/>
      <c r="Q378" s="183"/>
      <c r="R378" s="183"/>
      <c r="S378" s="183"/>
      <c r="T378" s="184"/>
      <c r="AT378" s="178" t="s">
        <v>138</v>
      </c>
      <c r="AU378" s="178" t="s">
        <v>136</v>
      </c>
      <c r="AV378" s="175" t="s">
        <v>136</v>
      </c>
      <c r="AW378" s="175" t="s">
        <v>31</v>
      </c>
      <c r="AX378" s="175" t="s">
        <v>74</v>
      </c>
      <c r="AY378" s="178" t="s">
        <v>127</v>
      </c>
    </row>
    <row r="379" s="175" customFormat="true" ht="12.8" hidden="false" customHeight="false" outlineLevel="0" collapsed="false">
      <c r="B379" s="176"/>
      <c r="D379" s="177" t="s">
        <v>138</v>
      </c>
      <c r="E379" s="178"/>
      <c r="F379" s="179" t="s">
        <v>819</v>
      </c>
      <c r="H379" s="180" t="n">
        <v>51.2</v>
      </c>
      <c r="I379" s="181"/>
      <c r="L379" s="176"/>
      <c r="M379" s="182"/>
      <c r="N379" s="183"/>
      <c r="O379" s="183"/>
      <c r="P379" s="183"/>
      <c r="Q379" s="183"/>
      <c r="R379" s="183"/>
      <c r="S379" s="183"/>
      <c r="T379" s="184"/>
      <c r="AT379" s="178" t="s">
        <v>138</v>
      </c>
      <c r="AU379" s="178" t="s">
        <v>136</v>
      </c>
      <c r="AV379" s="175" t="s">
        <v>136</v>
      </c>
      <c r="AW379" s="175" t="s">
        <v>31</v>
      </c>
      <c r="AX379" s="175" t="s">
        <v>74</v>
      </c>
      <c r="AY379" s="178" t="s">
        <v>127</v>
      </c>
    </row>
    <row r="380" s="185" customFormat="true" ht="12.8" hidden="false" customHeight="false" outlineLevel="0" collapsed="false">
      <c r="B380" s="186"/>
      <c r="D380" s="177" t="s">
        <v>138</v>
      </c>
      <c r="E380" s="187"/>
      <c r="F380" s="188" t="s">
        <v>156</v>
      </c>
      <c r="H380" s="189" t="n">
        <v>279.056</v>
      </c>
      <c r="I380" s="190"/>
      <c r="L380" s="186"/>
      <c r="M380" s="191"/>
      <c r="N380" s="192"/>
      <c r="O380" s="192"/>
      <c r="P380" s="192"/>
      <c r="Q380" s="192"/>
      <c r="R380" s="192"/>
      <c r="S380" s="192"/>
      <c r="T380" s="193"/>
      <c r="AT380" s="187" t="s">
        <v>138</v>
      </c>
      <c r="AU380" s="187" t="s">
        <v>136</v>
      </c>
      <c r="AV380" s="185" t="s">
        <v>135</v>
      </c>
      <c r="AW380" s="185" t="s">
        <v>31</v>
      </c>
      <c r="AX380" s="185" t="s">
        <v>79</v>
      </c>
      <c r="AY380" s="187" t="s">
        <v>127</v>
      </c>
    </row>
    <row r="381" s="28" customFormat="true" ht="24.15" hidden="false" customHeight="true" outlineLevel="0" collapsed="false">
      <c r="A381" s="23"/>
      <c r="B381" s="161"/>
      <c r="C381" s="162" t="s">
        <v>833</v>
      </c>
      <c r="D381" s="162" t="s">
        <v>130</v>
      </c>
      <c r="E381" s="163" t="s">
        <v>834</v>
      </c>
      <c r="F381" s="164" t="s">
        <v>835</v>
      </c>
      <c r="G381" s="165" t="s">
        <v>133</v>
      </c>
      <c r="H381" s="166" t="n">
        <v>279.056</v>
      </c>
      <c r="I381" s="167"/>
      <c r="J381" s="168" t="n">
        <f aca="false">ROUND(I381*H381,2)</f>
        <v>0</v>
      </c>
      <c r="K381" s="164" t="s">
        <v>134</v>
      </c>
      <c r="L381" s="24"/>
      <c r="M381" s="169"/>
      <c r="N381" s="170" t="s">
        <v>40</v>
      </c>
      <c r="O381" s="61"/>
      <c r="P381" s="171" t="n">
        <f aca="false">O381*H381</f>
        <v>0</v>
      </c>
      <c r="Q381" s="171" t="n">
        <v>0.00029</v>
      </c>
      <c r="R381" s="171" t="n">
        <f aca="false">Q381*H381</f>
        <v>0.08092624</v>
      </c>
      <c r="S381" s="171" t="n">
        <v>0</v>
      </c>
      <c r="T381" s="172" t="n">
        <f aca="false">S381*H381</f>
        <v>0</v>
      </c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R381" s="173" t="s">
        <v>212</v>
      </c>
      <c r="AT381" s="173" t="s">
        <v>130</v>
      </c>
      <c r="AU381" s="173" t="s">
        <v>136</v>
      </c>
      <c r="AY381" s="4" t="s">
        <v>127</v>
      </c>
      <c r="BE381" s="174" t="n">
        <f aca="false">IF(N381="základní",J381,0)</f>
        <v>0</v>
      </c>
      <c r="BF381" s="174" t="n">
        <f aca="false">IF(N381="snížená",J381,0)</f>
        <v>0</v>
      </c>
      <c r="BG381" s="174" t="n">
        <f aca="false">IF(N381="zákl. přenesená",J381,0)</f>
        <v>0</v>
      </c>
      <c r="BH381" s="174" t="n">
        <f aca="false">IF(N381="sníž. přenesená",J381,0)</f>
        <v>0</v>
      </c>
      <c r="BI381" s="174" t="n">
        <f aca="false">IF(N381="nulová",J381,0)</f>
        <v>0</v>
      </c>
      <c r="BJ381" s="4" t="s">
        <v>136</v>
      </c>
      <c r="BK381" s="174" t="n">
        <f aca="false">ROUND(I381*H381,2)</f>
        <v>0</v>
      </c>
      <c r="BL381" s="4" t="s">
        <v>212</v>
      </c>
      <c r="BM381" s="173" t="s">
        <v>836</v>
      </c>
    </row>
    <row r="382" s="147" customFormat="true" ht="25.9" hidden="false" customHeight="true" outlineLevel="0" collapsed="false">
      <c r="B382" s="148"/>
      <c r="D382" s="149" t="s">
        <v>73</v>
      </c>
      <c r="E382" s="150" t="s">
        <v>837</v>
      </c>
      <c r="F382" s="150" t="s">
        <v>838</v>
      </c>
      <c r="I382" s="151"/>
      <c r="J382" s="152" t="n">
        <f aca="false">BK382</f>
        <v>0</v>
      </c>
      <c r="L382" s="148"/>
      <c r="M382" s="153"/>
      <c r="N382" s="154"/>
      <c r="O382" s="154"/>
      <c r="P382" s="155" t="n">
        <f aca="false">SUM(P383:P392)</f>
        <v>0</v>
      </c>
      <c r="Q382" s="154"/>
      <c r="R382" s="155" t="n">
        <f aca="false">SUM(R383:R392)</f>
        <v>0</v>
      </c>
      <c r="S382" s="154"/>
      <c r="T382" s="156" t="n">
        <f aca="false">SUM(T383:T392)</f>
        <v>0</v>
      </c>
      <c r="AR382" s="149" t="s">
        <v>135</v>
      </c>
      <c r="AT382" s="157" t="s">
        <v>73</v>
      </c>
      <c r="AU382" s="157" t="s">
        <v>74</v>
      </c>
      <c r="AY382" s="149" t="s">
        <v>127</v>
      </c>
      <c r="BK382" s="158" t="n">
        <f aca="false">SUM(BK383:BK392)</f>
        <v>0</v>
      </c>
    </row>
    <row r="383" s="28" customFormat="true" ht="16.5" hidden="false" customHeight="true" outlineLevel="0" collapsed="false">
      <c r="A383" s="23"/>
      <c r="B383" s="161"/>
      <c r="C383" s="162" t="s">
        <v>839</v>
      </c>
      <c r="D383" s="162" t="s">
        <v>130</v>
      </c>
      <c r="E383" s="163" t="s">
        <v>840</v>
      </c>
      <c r="F383" s="164" t="s">
        <v>841</v>
      </c>
      <c r="G383" s="165" t="s">
        <v>842</v>
      </c>
      <c r="H383" s="166" t="n">
        <v>8</v>
      </c>
      <c r="I383" s="167"/>
      <c r="J383" s="168" t="n">
        <f aca="false">ROUND(I383*H383,2)</f>
        <v>0</v>
      </c>
      <c r="K383" s="164" t="s">
        <v>134</v>
      </c>
      <c r="L383" s="24"/>
      <c r="M383" s="169"/>
      <c r="N383" s="170" t="s">
        <v>40</v>
      </c>
      <c r="O383" s="61"/>
      <c r="P383" s="171" t="n">
        <f aca="false">O383*H383</f>
        <v>0</v>
      </c>
      <c r="Q383" s="171" t="n">
        <v>0</v>
      </c>
      <c r="R383" s="171" t="n">
        <f aca="false">Q383*H383</f>
        <v>0</v>
      </c>
      <c r="S383" s="171" t="n">
        <v>0</v>
      </c>
      <c r="T383" s="172" t="n">
        <f aca="false">S383*H383</f>
        <v>0</v>
      </c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R383" s="173" t="s">
        <v>843</v>
      </c>
      <c r="AT383" s="173" t="s">
        <v>130</v>
      </c>
      <c r="AU383" s="173" t="s">
        <v>79</v>
      </c>
      <c r="AY383" s="4" t="s">
        <v>127</v>
      </c>
      <c r="BE383" s="174" t="n">
        <f aca="false">IF(N383="základní",J383,0)</f>
        <v>0</v>
      </c>
      <c r="BF383" s="174" t="n">
        <f aca="false">IF(N383="snížená",J383,0)</f>
        <v>0</v>
      </c>
      <c r="BG383" s="174" t="n">
        <f aca="false">IF(N383="zákl. přenesená",J383,0)</f>
        <v>0</v>
      </c>
      <c r="BH383" s="174" t="n">
        <f aca="false">IF(N383="sníž. přenesená",J383,0)</f>
        <v>0</v>
      </c>
      <c r="BI383" s="174" t="n">
        <f aca="false">IF(N383="nulová",J383,0)</f>
        <v>0</v>
      </c>
      <c r="BJ383" s="4" t="s">
        <v>136</v>
      </c>
      <c r="BK383" s="174" t="n">
        <f aca="false">ROUND(I383*H383,2)</f>
        <v>0</v>
      </c>
      <c r="BL383" s="4" t="s">
        <v>843</v>
      </c>
      <c r="BM383" s="173" t="s">
        <v>844</v>
      </c>
    </row>
    <row r="384" s="175" customFormat="true" ht="12.8" hidden="false" customHeight="false" outlineLevel="0" collapsed="false">
      <c r="B384" s="176"/>
      <c r="D384" s="177" t="s">
        <v>138</v>
      </c>
      <c r="E384" s="178"/>
      <c r="F384" s="179" t="s">
        <v>845</v>
      </c>
      <c r="H384" s="180" t="n">
        <v>8</v>
      </c>
      <c r="I384" s="181"/>
      <c r="L384" s="176"/>
      <c r="M384" s="182"/>
      <c r="N384" s="183"/>
      <c r="O384" s="183"/>
      <c r="P384" s="183"/>
      <c r="Q384" s="183"/>
      <c r="R384" s="183"/>
      <c r="S384" s="183"/>
      <c r="T384" s="184"/>
      <c r="AT384" s="178" t="s">
        <v>138</v>
      </c>
      <c r="AU384" s="178" t="s">
        <v>79</v>
      </c>
      <c r="AV384" s="175" t="s">
        <v>136</v>
      </c>
      <c r="AW384" s="175" t="s">
        <v>31</v>
      </c>
      <c r="AX384" s="175" t="s">
        <v>74</v>
      </c>
      <c r="AY384" s="178" t="s">
        <v>127</v>
      </c>
    </row>
    <row r="385" s="185" customFormat="true" ht="12.8" hidden="false" customHeight="false" outlineLevel="0" collapsed="false">
      <c r="B385" s="186"/>
      <c r="D385" s="177" t="s">
        <v>138</v>
      </c>
      <c r="E385" s="187"/>
      <c r="F385" s="188" t="s">
        <v>156</v>
      </c>
      <c r="H385" s="189" t="n">
        <v>8</v>
      </c>
      <c r="I385" s="190"/>
      <c r="L385" s="186"/>
      <c r="M385" s="191"/>
      <c r="N385" s="192"/>
      <c r="O385" s="192"/>
      <c r="P385" s="192"/>
      <c r="Q385" s="192"/>
      <c r="R385" s="192"/>
      <c r="S385" s="192"/>
      <c r="T385" s="193"/>
      <c r="AT385" s="187" t="s">
        <v>138</v>
      </c>
      <c r="AU385" s="187" t="s">
        <v>79</v>
      </c>
      <c r="AV385" s="185" t="s">
        <v>135</v>
      </c>
      <c r="AW385" s="185" t="s">
        <v>31</v>
      </c>
      <c r="AX385" s="185" t="s">
        <v>79</v>
      </c>
      <c r="AY385" s="187" t="s">
        <v>127</v>
      </c>
    </row>
    <row r="386" s="28" customFormat="true" ht="16.5" hidden="false" customHeight="true" outlineLevel="0" collapsed="false">
      <c r="A386" s="23"/>
      <c r="B386" s="161"/>
      <c r="C386" s="162" t="s">
        <v>846</v>
      </c>
      <c r="D386" s="162" t="s">
        <v>130</v>
      </c>
      <c r="E386" s="163" t="s">
        <v>847</v>
      </c>
      <c r="F386" s="164" t="s">
        <v>848</v>
      </c>
      <c r="G386" s="165" t="s">
        <v>842</v>
      </c>
      <c r="H386" s="166" t="n">
        <v>4</v>
      </c>
      <c r="I386" s="167"/>
      <c r="J386" s="168" t="n">
        <f aca="false">ROUND(I386*H386,2)</f>
        <v>0</v>
      </c>
      <c r="K386" s="164" t="s">
        <v>134</v>
      </c>
      <c r="L386" s="24"/>
      <c r="M386" s="169"/>
      <c r="N386" s="170" t="s">
        <v>40</v>
      </c>
      <c r="O386" s="61"/>
      <c r="P386" s="171" t="n">
        <f aca="false">O386*H386</f>
        <v>0</v>
      </c>
      <c r="Q386" s="171" t="n">
        <v>0</v>
      </c>
      <c r="R386" s="171" t="n">
        <f aca="false">Q386*H386</f>
        <v>0</v>
      </c>
      <c r="S386" s="171" t="n">
        <v>0</v>
      </c>
      <c r="T386" s="172" t="n">
        <f aca="false">S386*H386</f>
        <v>0</v>
      </c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R386" s="173" t="s">
        <v>843</v>
      </c>
      <c r="AT386" s="173" t="s">
        <v>130</v>
      </c>
      <c r="AU386" s="173" t="s">
        <v>79</v>
      </c>
      <c r="AY386" s="4" t="s">
        <v>127</v>
      </c>
      <c r="BE386" s="174" t="n">
        <f aca="false">IF(N386="základní",J386,0)</f>
        <v>0</v>
      </c>
      <c r="BF386" s="174" t="n">
        <f aca="false">IF(N386="snížená",J386,0)</f>
        <v>0</v>
      </c>
      <c r="BG386" s="174" t="n">
        <f aca="false">IF(N386="zákl. přenesená",J386,0)</f>
        <v>0</v>
      </c>
      <c r="BH386" s="174" t="n">
        <f aca="false">IF(N386="sníž. přenesená",J386,0)</f>
        <v>0</v>
      </c>
      <c r="BI386" s="174" t="n">
        <f aca="false">IF(N386="nulová",J386,0)</f>
        <v>0</v>
      </c>
      <c r="BJ386" s="4" t="s">
        <v>136</v>
      </c>
      <c r="BK386" s="174" t="n">
        <f aca="false">ROUND(I386*H386,2)</f>
        <v>0</v>
      </c>
      <c r="BL386" s="4" t="s">
        <v>843</v>
      </c>
      <c r="BM386" s="173" t="s">
        <v>849</v>
      </c>
    </row>
    <row r="387" s="175" customFormat="true" ht="12.8" hidden="false" customHeight="false" outlineLevel="0" collapsed="false">
      <c r="B387" s="176"/>
      <c r="D387" s="177" t="s">
        <v>138</v>
      </c>
      <c r="E387" s="178"/>
      <c r="F387" s="179" t="s">
        <v>850</v>
      </c>
      <c r="H387" s="180" t="n">
        <v>4</v>
      </c>
      <c r="I387" s="181"/>
      <c r="L387" s="176"/>
      <c r="M387" s="182"/>
      <c r="N387" s="183"/>
      <c r="O387" s="183"/>
      <c r="P387" s="183"/>
      <c r="Q387" s="183"/>
      <c r="R387" s="183"/>
      <c r="S387" s="183"/>
      <c r="T387" s="184"/>
      <c r="AT387" s="178" t="s">
        <v>138</v>
      </c>
      <c r="AU387" s="178" t="s">
        <v>79</v>
      </c>
      <c r="AV387" s="175" t="s">
        <v>136</v>
      </c>
      <c r="AW387" s="175" t="s">
        <v>31</v>
      </c>
      <c r="AX387" s="175" t="s">
        <v>74</v>
      </c>
      <c r="AY387" s="178" t="s">
        <v>127</v>
      </c>
    </row>
    <row r="388" s="185" customFormat="true" ht="12.8" hidden="false" customHeight="false" outlineLevel="0" collapsed="false">
      <c r="B388" s="186"/>
      <c r="D388" s="177" t="s">
        <v>138</v>
      </c>
      <c r="E388" s="187"/>
      <c r="F388" s="188" t="s">
        <v>156</v>
      </c>
      <c r="H388" s="189" t="n">
        <v>4</v>
      </c>
      <c r="I388" s="190"/>
      <c r="L388" s="186"/>
      <c r="M388" s="191"/>
      <c r="N388" s="192"/>
      <c r="O388" s="192"/>
      <c r="P388" s="192"/>
      <c r="Q388" s="192"/>
      <c r="R388" s="192"/>
      <c r="S388" s="192"/>
      <c r="T388" s="193"/>
      <c r="AT388" s="187" t="s">
        <v>138</v>
      </c>
      <c r="AU388" s="187" t="s">
        <v>79</v>
      </c>
      <c r="AV388" s="185" t="s">
        <v>135</v>
      </c>
      <c r="AW388" s="185" t="s">
        <v>31</v>
      </c>
      <c r="AX388" s="185" t="s">
        <v>79</v>
      </c>
      <c r="AY388" s="187" t="s">
        <v>127</v>
      </c>
    </row>
    <row r="389" s="28" customFormat="true" ht="16.5" hidden="false" customHeight="true" outlineLevel="0" collapsed="false">
      <c r="A389" s="23"/>
      <c r="B389" s="161"/>
      <c r="C389" s="162" t="s">
        <v>851</v>
      </c>
      <c r="D389" s="162" t="s">
        <v>130</v>
      </c>
      <c r="E389" s="163" t="s">
        <v>852</v>
      </c>
      <c r="F389" s="164" t="s">
        <v>853</v>
      </c>
      <c r="G389" s="165" t="s">
        <v>842</v>
      </c>
      <c r="H389" s="166" t="n">
        <v>10</v>
      </c>
      <c r="I389" s="167"/>
      <c r="J389" s="168" t="n">
        <f aca="false">ROUND(I389*H389,2)</f>
        <v>0</v>
      </c>
      <c r="K389" s="164" t="s">
        <v>134</v>
      </c>
      <c r="L389" s="24"/>
      <c r="M389" s="169"/>
      <c r="N389" s="170" t="s">
        <v>40</v>
      </c>
      <c r="O389" s="61"/>
      <c r="P389" s="171" t="n">
        <f aca="false">O389*H389</f>
        <v>0</v>
      </c>
      <c r="Q389" s="171" t="n">
        <v>0</v>
      </c>
      <c r="R389" s="171" t="n">
        <f aca="false">Q389*H389</f>
        <v>0</v>
      </c>
      <c r="S389" s="171" t="n">
        <v>0</v>
      </c>
      <c r="T389" s="172" t="n">
        <f aca="false">S389*H389</f>
        <v>0</v>
      </c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R389" s="173" t="s">
        <v>843</v>
      </c>
      <c r="AT389" s="173" t="s">
        <v>130</v>
      </c>
      <c r="AU389" s="173" t="s">
        <v>79</v>
      </c>
      <c r="AY389" s="4" t="s">
        <v>127</v>
      </c>
      <c r="BE389" s="174" t="n">
        <f aca="false">IF(N389="základní",J389,0)</f>
        <v>0</v>
      </c>
      <c r="BF389" s="174" t="n">
        <f aca="false">IF(N389="snížená",J389,0)</f>
        <v>0</v>
      </c>
      <c r="BG389" s="174" t="n">
        <f aca="false">IF(N389="zákl. přenesená",J389,0)</f>
        <v>0</v>
      </c>
      <c r="BH389" s="174" t="n">
        <f aca="false">IF(N389="sníž. přenesená",J389,0)</f>
        <v>0</v>
      </c>
      <c r="BI389" s="174" t="n">
        <f aca="false">IF(N389="nulová",J389,0)</f>
        <v>0</v>
      </c>
      <c r="BJ389" s="4" t="s">
        <v>136</v>
      </c>
      <c r="BK389" s="174" t="n">
        <f aca="false">ROUND(I389*H389,2)</f>
        <v>0</v>
      </c>
      <c r="BL389" s="4" t="s">
        <v>843</v>
      </c>
      <c r="BM389" s="173" t="s">
        <v>854</v>
      </c>
    </row>
    <row r="390" s="175" customFormat="true" ht="12.8" hidden="false" customHeight="false" outlineLevel="0" collapsed="false">
      <c r="B390" s="176"/>
      <c r="D390" s="177" t="s">
        <v>138</v>
      </c>
      <c r="E390" s="178"/>
      <c r="F390" s="179" t="s">
        <v>855</v>
      </c>
      <c r="H390" s="180" t="n">
        <v>2</v>
      </c>
      <c r="I390" s="181"/>
      <c r="L390" s="176"/>
      <c r="M390" s="182"/>
      <c r="N390" s="183"/>
      <c r="O390" s="183"/>
      <c r="P390" s="183"/>
      <c r="Q390" s="183"/>
      <c r="R390" s="183"/>
      <c r="S390" s="183"/>
      <c r="T390" s="184"/>
      <c r="AT390" s="178" t="s">
        <v>138</v>
      </c>
      <c r="AU390" s="178" t="s">
        <v>79</v>
      </c>
      <c r="AV390" s="175" t="s">
        <v>136</v>
      </c>
      <c r="AW390" s="175" t="s">
        <v>31</v>
      </c>
      <c r="AX390" s="175" t="s">
        <v>74</v>
      </c>
      <c r="AY390" s="178" t="s">
        <v>127</v>
      </c>
    </row>
    <row r="391" s="175" customFormat="true" ht="12.8" hidden="false" customHeight="false" outlineLevel="0" collapsed="false">
      <c r="B391" s="176"/>
      <c r="D391" s="177" t="s">
        <v>138</v>
      </c>
      <c r="E391" s="178"/>
      <c r="F391" s="179" t="s">
        <v>856</v>
      </c>
      <c r="H391" s="180" t="n">
        <v>8</v>
      </c>
      <c r="I391" s="181"/>
      <c r="L391" s="176"/>
      <c r="M391" s="182"/>
      <c r="N391" s="183"/>
      <c r="O391" s="183"/>
      <c r="P391" s="183"/>
      <c r="Q391" s="183"/>
      <c r="R391" s="183"/>
      <c r="S391" s="183"/>
      <c r="T391" s="184"/>
      <c r="AT391" s="178" t="s">
        <v>138</v>
      </c>
      <c r="AU391" s="178" t="s">
        <v>79</v>
      </c>
      <c r="AV391" s="175" t="s">
        <v>136</v>
      </c>
      <c r="AW391" s="175" t="s">
        <v>31</v>
      </c>
      <c r="AX391" s="175" t="s">
        <v>74</v>
      </c>
      <c r="AY391" s="178" t="s">
        <v>127</v>
      </c>
    </row>
    <row r="392" s="185" customFormat="true" ht="12.8" hidden="false" customHeight="false" outlineLevel="0" collapsed="false">
      <c r="B392" s="186"/>
      <c r="D392" s="177" t="s">
        <v>138</v>
      </c>
      <c r="E392" s="187"/>
      <c r="F392" s="188" t="s">
        <v>156</v>
      </c>
      <c r="H392" s="189" t="n">
        <v>10</v>
      </c>
      <c r="I392" s="190"/>
      <c r="L392" s="186"/>
      <c r="M392" s="191"/>
      <c r="N392" s="192"/>
      <c r="O392" s="192"/>
      <c r="P392" s="192"/>
      <c r="Q392" s="192"/>
      <c r="R392" s="192"/>
      <c r="S392" s="192"/>
      <c r="T392" s="193"/>
      <c r="AT392" s="187" t="s">
        <v>138</v>
      </c>
      <c r="AU392" s="187" t="s">
        <v>79</v>
      </c>
      <c r="AV392" s="185" t="s">
        <v>135</v>
      </c>
      <c r="AW392" s="185" t="s">
        <v>31</v>
      </c>
      <c r="AX392" s="185" t="s">
        <v>79</v>
      </c>
      <c r="AY392" s="187" t="s">
        <v>127</v>
      </c>
    </row>
    <row r="393" s="147" customFormat="true" ht="25.9" hidden="false" customHeight="true" outlineLevel="0" collapsed="false">
      <c r="B393" s="148"/>
      <c r="D393" s="149" t="s">
        <v>73</v>
      </c>
      <c r="E393" s="150" t="s">
        <v>857</v>
      </c>
      <c r="F393" s="150" t="s">
        <v>858</v>
      </c>
      <c r="I393" s="151"/>
      <c r="J393" s="152" t="n">
        <f aca="false">BK393</f>
        <v>0</v>
      </c>
      <c r="L393" s="148"/>
      <c r="M393" s="153"/>
      <c r="N393" s="154"/>
      <c r="O393" s="154"/>
      <c r="P393" s="155" t="n">
        <f aca="false">P394+P396+P398</f>
        <v>0</v>
      </c>
      <c r="Q393" s="154"/>
      <c r="R393" s="155" t="n">
        <f aca="false">R394+R396+R398</f>
        <v>0</v>
      </c>
      <c r="S393" s="154"/>
      <c r="T393" s="156" t="n">
        <f aca="false">T394+T396+T398</f>
        <v>0</v>
      </c>
      <c r="AR393" s="149" t="s">
        <v>157</v>
      </c>
      <c r="AT393" s="157" t="s">
        <v>73</v>
      </c>
      <c r="AU393" s="157" t="s">
        <v>74</v>
      </c>
      <c r="AY393" s="149" t="s">
        <v>127</v>
      </c>
      <c r="BK393" s="158" t="n">
        <f aca="false">BK394+BK396+BK398</f>
        <v>0</v>
      </c>
    </row>
    <row r="394" s="147" customFormat="true" ht="22.8" hidden="false" customHeight="true" outlineLevel="0" collapsed="false">
      <c r="B394" s="148"/>
      <c r="D394" s="149" t="s">
        <v>73</v>
      </c>
      <c r="E394" s="159" t="s">
        <v>859</v>
      </c>
      <c r="F394" s="159" t="s">
        <v>860</v>
      </c>
      <c r="I394" s="151"/>
      <c r="J394" s="160" t="n">
        <f aca="false">BK394</f>
        <v>0</v>
      </c>
      <c r="L394" s="148"/>
      <c r="M394" s="153"/>
      <c r="N394" s="154"/>
      <c r="O394" s="154"/>
      <c r="P394" s="155" t="n">
        <f aca="false">P395</f>
        <v>0</v>
      </c>
      <c r="Q394" s="154"/>
      <c r="R394" s="155" t="n">
        <f aca="false">R395</f>
        <v>0</v>
      </c>
      <c r="S394" s="154"/>
      <c r="T394" s="156" t="n">
        <f aca="false">T395</f>
        <v>0</v>
      </c>
      <c r="AR394" s="149" t="s">
        <v>157</v>
      </c>
      <c r="AT394" s="157" t="s">
        <v>73</v>
      </c>
      <c r="AU394" s="157" t="s">
        <v>79</v>
      </c>
      <c r="AY394" s="149" t="s">
        <v>127</v>
      </c>
      <c r="BK394" s="158" t="n">
        <f aca="false">BK395</f>
        <v>0</v>
      </c>
    </row>
    <row r="395" s="28" customFormat="true" ht="16.5" hidden="false" customHeight="true" outlineLevel="0" collapsed="false">
      <c r="A395" s="23"/>
      <c r="B395" s="161"/>
      <c r="C395" s="162" t="s">
        <v>861</v>
      </c>
      <c r="D395" s="162" t="s">
        <v>130</v>
      </c>
      <c r="E395" s="163" t="s">
        <v>862</v>
      </c>
      <c r="F395" s="164" t="s">
        <v>863</v>
      </c>
      <c r="G395" s="165" t="s">
        <v>185</v>
      </c>
      <c r="H395" s="166" t="n">
        <v>1</v>
      </c>
      <c r="I395" s="167"/>
      <c r="J395" s="168" t="n">
        <f aca="false">ROUND(I395*H395,2)</f>
        <v>0</v>
      </c>
      <c r="K395" s="164" t="s">
        <v>134</v>
      </c>
      <c r="L395" s="24"/>
      <c r="M395" s="169"/>
      <c r="N395" s="170" t="s">
        <v>40</v>
      </c>
      <c r="O395" s="61"/>
      <c r="P395" s="171" t="n">
        <f aca="false">O395*H395</f>
        <v>0</v>
      </c>
      <c r="Q395" s="171" t="n">
        <v>0</v>
      </c>
      <c r="R395" s="171" t="n">
        <f aca="false">Q395*H395</f>
        <v>0</v>
      </c>
      <c r="S395" s="171" t="n">
        <v>0</v>
      </c>
      <c r="T395" s="172" t="n">
        <f aca="false">S395*H395</f>
        <v>0</v>
      </c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R395" s="173" t="s">
        <v>864</v>
      </c>
      <c r="AT395" s="173" t="s">
        <v>130</v>
      </c>
      <c r="AU395" s="173" t="s">
        <v>136</v>
      </c>
      <c r="AY395" s="4" t="s">
        <v>127</v>
      </c>
      <c r="BE395" s="174" t="n">
        <f aca="false">IF(N395="základní",J395,0)</f>
        <v>0</v>
      </c>
      <c r="BF395" s="174" t="n">
        <f aca="false">IF(N395="snížená",J395,0)</f>
        <v>0</v>
      </c>
      <c r="BG395" s="174" t="n">
        <f aca="false">IF(N395="zákl. přenesená",J395,0)</f>
        <v>0</v>
      </c>
      <c r="BH395" s="174" t="n">
        <f aca="false">IF(N395="sníž. přenesená",J395,0)</f>
        <v>0</v>
      </c>
      <c r="BI395" s="174" t="n">
        <f aca="false">IF(N395="nulová",J395,0)</f>
        <v>0</v>
      </c>
      <c r="BJ395" s="4" t="s">
        <v>136</v>
      </c>
      <c r="BK395" s="174" t="n">
        <f aca="false">ROUND(I395*H395,2)</f>
        <v>0</v>
      </c>
      <c r="BL395" s="4" t="s">
        <v>864</v>
      </c>
      <c r="BM395" s="173" t="s">
        <v>865</v>
      </c>
    </row>
    <row r="396" s="147" customFormat="true" ht="22.8" hidden="false" customHeight="true" outlineLevel="0" collapsed="false">
      <c r="B396" s="148"/>
      <c r="D396" s="149" t="s">
        <v>73</v>
      </c>
      <c r="E396" s="159" t="s">
        <v>866</v>
      </c>
      <c r="F396" s="159" t="s">
        <v>867</v>
      </c>
      <c r="I396" s="151"/>
      <c r="J396" s="160" t="n">
        <f aca="false">BK396</f>
        <v>0</v>
      </c>
      <c r="L396" s="148"/>
      <c r="M396" s="153"/>
      <c r="N396" s="154"/>
      <c r="O396" s="154"/>
      <c r="P396" s="155" t="n">
        <f aca="false">P397</f>
        <v>0</v>
      </c>
      <c r="Q396" s="154"/>
      <c r="R396" s="155" t="n">
        <f aca="false">R397</f>
        <v>0</v>
      </c>
      <c r="S396" s="154"/>
      <c r="T396" s="156" t="n">
        <f aca="false">T397</f>
        <v>0</v>
      </c>
      <c r="AR396" s="149" t="s">
        <v>157</v>
      </c>
      <c r="AT396" s="157" t="s">
        <v>73</v>
      </c>
      <c r="AU396" s="157" t="s">
        <v>79</v>
      </c>
      <c r="AY396" s="149" t="s">
        <v>127</v>
      </c>
      <c r="BK396" s="158" t="n">
        <f aca="false">BK397</f>
        <v>0</v>
      </c>
    </row>
    <row r="397" s="28" customFormat="true" ht="16.5" hidden="false" customHeight="true" outlineLevel="0" collapsed="false">
      <c r="A397" s="23"/>
      <c r="B397" s="161"/>
      <c r="C397" s="162" t="s">
        <v>868</v>
      </c>
      <c r="D397" s="162" t="s">
        <v>130</v>
      </c>
      <c r="E397" s="163" t="s">
        <v>869</v>
      </c>
      <c r="F397" s="164" t="s">
        <v>870</v>
      </c>
      <c r="G397" s="165" t="s">
        <v>185</v>
      </c>
      <c r="H397" s="166" t="n">
        <v>1</v>
      </c>
      <c r="I397" s="167"/>
      <c r="J397" s="168" t="n">
        <f aca="false">ROUND(I397*H397,2)</f>
        <v>0</v>
      </c>
      <c r="K397" s="164" t="s">
        <v>134</v>
      </c>
      <c r="L397" s="24"/>
      <c r="M397" s="169"/>
      <c r="N397" s="170" t="s">
        <v>40</v>
      </c>
      <c r="O397" s="61"/>
      <c r="P397" s="171" t="n">
        <f aca="false">O397*H397</f>
        <v>0</v>
      </c>
      <c r="Q397" s="171" t="n">
        <v>0</v>
      </c>
      <c r="R397" s="171" t="n">
        <f aca="false">Q397*H397</f>
        <v>0</v>
      </c>
      <c r="S397" s="171" t="n">
        <v>0</v>
      </c>
      <c r="T397" s="172" t="n">
        <f aca="false">S397*H397</f>
        <v>0</v>
      </c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R397" s="173" t="s">
        <v>864</v>
      </c>
      <c r="AT397" s="173" t="s">
        <v>130</v>
      </c>
      <c r="AU397" s="173" t="s">
        <v>136</v>
      </c>
      <c r="AY397" s="4" t="s">
        <v>127</v>
      </c>
      <c r="BE397" s="174" t="n">
        <f aca="false">IF(N397="základní",J397,0)</f>
        <v>0</v>
      </c>
      <c r="BF397" s="174" t="n">
        <f aca="false">IF(N397="snížená",J397,0)</f>
        <v>0</v>
      </c>
      <c r="BG397" s="174" t="n">
        <f aca="false">IF(N397="zákl. přenesená",J397,0)</f>
        <v>0</v>
      </c>
      <c r="BH397" s="174" t="n">
        <f aca="false">IF(N397="sníž. přenesená",J397,0)</f>
        <v>0</v>
      </c>
      <c r="BI397" s="174" t="n">
        <f aca="false">IF(N397="nulová",J397,0)</f>
        <v>0</v>
      </c>
      <c r="BJ397" s="4" t="s">
        <v>136</v>
      </c>
      <c r="BK397" s="174" t="n">
        <f aca="false">ROUND(I397*H397,2)</f>
        <v>0</v>
      </c>
      <c r="BL397" s="4" t="s">
        <v>864</v>
      </c>
      <c r="BM397" s="173" t="s">
        <v>871</v>
      </c>
    </row>
    <row r="398" s="147" customFormat="true" ht="22.8" hidden="false" customHeight="true" outlineLevel="0" collapsed="false">
      <c r="B398" s="148"/>
      <c r="D398" s="149" t="s">
        <v>73</v>
      </c>
      <c r="E398" s="159" t="s">
        <v>872</v>
      </c>
      <c r="F398" s="159" t="s">
        <v>873</v>
      </c>
      <c r="I398" s="151"/>
      <c r="J398" s="160" t="n">
        <f aca="false">BK398</f>
        <v>0</v>
      </c>
      <c r="L398" s="148"/>
      <c r="M398" s="153"/>
      <c r="N398" s="154"/>
      <c r="O398" s="154"/>
      <c r="P398" s="155" t="n">
        <f aca="false">P399</f>
        <v>0</v>
      </c>
      <c r="Q398" s="154"/>
      <c r="R398" s="155" t="n">
        <f aca="false">R399</f>
        <v>0</v>
      </c>
      <c r="S398" s="154"/>
      <c r="T398" s="156" t="n">
        <f aca="false">T399</f>
        <v>0</v>
      </c>
      <c r="AR398" s="149" t="s">
        <v>157</v>
      </c>
      <c r="AT398" s="157" t="s">
        <v>73</v>
      </c>
      <c r="AU398" s="157" t="s">
        <v>79</v>
      </c>
      <c r="AY398" s="149" t="s">
        <v>127</v>
      </c>
      <c r="BK398" s="158" t="n">
        <f aca="false">BK399</f>
        <v>0</v>
      </c>
    </row>
    <row r="399" s="28" customFormat="true" ht="16.5" hidden="false" customHeight="true" outlineLevel="0" collapsed="false">
      <c r="A399" s="23"/>
      <c r="B399" s="161"/>
      <c r="C399" s="162" t="s">
        <v>874</v>
      </c>
      <c r="D399" s="162" t="s">
        <v>130</v>
      </c>
      <c r="E399" s="163" t="s">
        <v>875</v>
      </c>
      <c r="F399" s="164" t="s">
        <v>876</v>
      </c>
      <c r="G399" s="165" t="s">
        <v>185</v>
      </c>
      <c r="H399" s="166" t="n">
        <v>1</v>
      </c>
      <c r="I399" s="167"/>
      <c r="J399" s="168" t="n">
        <f aca="false">ROUND(I399*H399,2)</f>
        <v>0</v>
      </c>
      <c r="K399" s="164" t="s">
        <v>134</v>
      </c>
      <c r="L399" s="24"/>
      <c r="M399" s="208"/>
      <c r="N399" s="209" t="s">
        <v>40</v>
      </c>
      <c r="O399" s="210"/>
      <c r="P399" s="211" t="n">
        <f aca="false">O399*H399</f>
        <v>0</v>
      </c>
      <c r="Q399" s="211" t="n">
        <v>0</v>
      </c>
      <c r="R399" s="211" t="n">
        <f aca="false">Q399*H399</f>
        <v>0</v>
      </c>
      <c r="S399" s="211" t="n">
        <v>0</v>
      </c>
      <c r="T399" s="212" t="n">
        <f aca="false">S399*H399</f>
        <v>0</v>
      </c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R399" s="173" t="s">
        <v>864</v>
      </c>
      <c r="AT399" s="173" t="s">
        <v>130</v>
      </c>
      <c r="AU399" s="173" t="s">
        <v>136</v>
      </c>
      <c r="AY399" s="4" t="s">
        <v>127</v>
      </c>
      <c r="BE399" s="174" t="n">
        <f aca="false">IF(N399="základní",J399,0)</f>
        <v>0</v>
      </c>
      <c r="BF399" s="174" t="n">
        <f aca="false">IF(N399="snížená",J399,0)</f>
        <v>0</v>
      </c>
      <c r="BG399" s="174" t="n">
        <f aca="false">IF(N399="zákl. přenesená",J399,0)</f>
        <v>0</v>
      </c>
      <c r="BH399" s="174" t="n">
        <f aca="false">IF(N399="sníž. přenesená",J399,0)</f>
        <v>0</v>
      </c>
      <c r="BI399" s="174" t="n">
        <f aca="false">IF(N399="nulová",J399,0)</f>
        <v>0</v>
      </c>
      <c r="BJ399" s="4" t="s">
        <v>136</v>
      </c>
      <c r="BK399" s="174" t="n">
        <f aca="false">ROUND(I399*H399,2)</f>
        <v>0</v>
      </c>
      <c r="BL399" s="4" t="s">
        <v>864</v>
      </c>
      <c r="BM399" s="173" t="s">
        <v>877</v>
      </c>
    </row>
    <row r="400" s="28" customFormat="true" ht="6.95" hidden="false" customHeight="true" outlineLevel="0" collapsed="false">
      <c r="A400" s="23"/>
      <c r="B400" s="45"/>
      <c r="C400" s="46"/>
      <c r="D400" s="46"/>
      <c r="E400" s="46"/>
      <c r="F400" s="46"/>
      <c r="G400" s="46"/>
      <c r="H400" s="46"/>
      <c r="I400" s="46"/>
      <c r="J400" s="46"/>
      <c r="K400" s="46"/>
      <c r="L400" s="24"/>
      <c r="M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</row>
  </sheetData>
  <autoFilter ref="C136:K399"/>
  <mergeCells count="6">
    <mergeCell ref="L2:V2"/>
    <mergeCell ref="E7:H7"/>
    <mergeCell ref="E16:H16"/>
    <mergeCell ref="E25:H25"/>
    <mergeCell ref="E85:H85"/>
    <mergeCell ref="E129:H129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2023-08-26T08:04:27Z</dcterms:created>
  <dc:creator>Eva-TOSH\Eva</dc:creator>
  <dc:description/>
  <dc:language>cs-CZ</dc:language>
  <cp:lastModifiedBy/>
  <dcterms:modified xsi:type="dcterms:W3CDTF">2023-08-26T10:22:48Z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